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corp\shares\home\Klicko\My Documents\DR\"/>
    </mc:Choice>
  </mc:AlternateContent>
  <bookViews>
    <workbookView xWindow="120" yWindow="90" windowWidth="15600" windowHeight="6290" tabRatio="813"/>
  </bookViews>
  <sheets>
    <sheet name="DR Sell Offer Plan Summary" sheetId="15" r:id="rId1"/>
    <sheet name="Planned DR Details" sheetId="22" r:id="rId2"/>
    <sheet name="Schedule" sheetId="23" r:id="rId3"/>
    <sheet name="DDLB" sheetId="24" state="hidden" r:id="rId4"/>
  </sheets>
  <definedNames>
    <definedName name="_AMO_UniqueIdentifier" hidden="1">"'532ae53a-e38a-46f8-9ab3-a0a64bddb84a'"</definedName>
    <definedName name="CUSTOMER_SEGMENT">DDLB!$E$2:$E$15</definedName>
    <definedName name="DELIVERYYEAR">DDLB!#REF!</definedName>
    <definedName name="_xlnm.Print_Area" localSheetId="0">'DR Sell Offer Plan Summary'!$A$1:$L$44</definedName>
    <definedName name="_xlnm.Print_Area" localSheetId="1">'Planned DR Details'!$A$1:$O$55</definedName>
    <definedName name="_xlnm.Print_Area" localSheetId="2">Schedule!$A$1:$L$26</definedName>
    <definedName name="RPMAUCTION">DDLB!$A$2:$A$6</definedName>
    <definedName name="ZONE">DDLB!$D$2:$D$24</definedName>
  </definedNames>
  <calcPr calcId="162913"/>
</workbook>
</file>

<file path=xl/calcChain.xml><?xml version="1.0" encoding="utf-8"?>
<calcChain xmlns="http://schemas.openxmlformats.org/spreadsheetml/2006/main">
  <c r="J27" i="15" l="1"/>
  <c r="E3" i="22" l="1"/>
  <c r="E3" i="23"/>
  <c r="C7" i="23" s="1"/>
  <c r="D7" i="23" l="1"/>
  <c r="E7" i="23" s="1"/>
  <c r="F7" i="23"/>
  <c r="G7" i="23" s="1"/>
  <c r="H7" i="23" s="1"/>
  <c r="F37" i="15"/>
  <c r="D27" i="15" l="1"/>
  <c r="D36" i="15"/>
  <c r="D29" i="15"/>
  <c r="K29" i="15" s="1"/>
  <c r="D15" i="15"/>
  <c r="D16" i="15"/>
  <c r="D17" i="15"/>
  <c r="D18" i="15"/>
  <c r="D19" i="15"/>
  <c r="D20" i="15"/>
  <c r="D21" i="15"/>
  <c r="D22" i="15"/>
  <c r="D23" i="15"/>
  <c r="D24" i="15"/>
  <c r="D25" i="15"/>
  <c r="D26" i="15"/>
  <c r="D28" i="15"/>
  <c r="D30" i="15"/>
  <c r="K30" i="15" s="1"/>
  <c r="D31" i="15"/>
  <c r="D32" i="15"/>
  <c r="D33" i="15"/>
  <c r="D34" i="15"/>
  <c r="D35" i="15"/>
  <c r="C37" i="15"/>
  <c r="D14" i="15"/>
  <c r="D37" i="15" l="1"/>
  <c r="D3" i="23"/>
  <c r="D3" i="22"/>
  <c r="J31" i="15" l="1"/>
  <c r="K31" i="15" s="1"/>
  <c r="B3" i="22"/>
  <c r="B3" i="23"/>
  <c r="G37" i="15"/>
  <c r="E37" i="15"/>
  <c r="I37" i="15" l="1"/>
  <c r="H37" i="15"/>
  <c r="J37" i="15"/>
  <c r="K36" i="15"/>
  <c r="K35" i="15"/>
  <c r="K34" i="15"/>
  <c r="K33" i="15"/>
  <c r="K32" i="15"/>
  <c r="K28" i="15"/>
  <c r="K27" i="15"/>
  <c r="K26" i="15"/>
  <c r="K25" i="15"/>
  <c r="K24" i="15"/>
  <c r="K23" i="15"/>
  <c r="K22" i="15"/>
  <c r="K21" i="15"/>
  <c r="K20" i="15"/>
  <c r="K19" i="15"/>
  <c r="K18" i="15"/>
  <c r="K17" i="15"/>
  <c r="K16" i="15"/>
  <c r="K15" i="15"/>
  <c r="K14" i="15"/>
  <c r="K6" i="23"/>
  <c r="F38" i="22"/>
  <c r="F39" i="22"/>
  <c r="F40" i="22"/>
  <c r="F41" i="22"/>
  <c r="F37" i="22"/>
  <c r="L47" i="22"/>
  <c r="L48" i="22"/>
  <c r="L49" i="22"/>
  <c r="L50" i="22"/>
  <c r="L46" i="22"/>
  <c r="I38" i="22"/>
  <c r="B37" i="15"/>
  <c r="I37" i="22" l="1"/>
  <c r="I39" i="22" s="1"/>
  <c r="F7" i="15" s="1"/>
  <c r="K7" i="23"/>
  <c r="K8" i="23" s="1"/>
  <c r="F8" i="15" s="1"/>
  <c r="K37" i="15"/>
</calcChain>
</file>

<file path=xl/sharedStrings.xml><?xml version="1.0" encoding="utf-8"?>
<sst xmlns="http://schemas.openxmlformats.org/spreadsheetml/2006/main" count="166" uniqueCount="119">
  <si>
    <t>AEP</t>
  </si>
  <si>
    <t>APS</t>
  </si>
  <si>
    <t>BGE</t>
  </si>
  <si>
    <t>COMED</t>
  </si>
  <si>
    <t>DAYTON</t>
  </si>
  <si>
    <t>JCPL</t>
  </si>
  <si>
    <t>METED</t>
  </si>
  <si>
    <t>PECO</t>
  </si>
  <si>
    <t>PEPCO</t>
  </si>
  <si>
    <t>RECO</t>
  </si>
  <si>
    <t>Submission Date:</t>
  </si>
  <si>
    <t>RPM Auction</t>
  </si>
  <si>
    <t>Delivery Year</t>
  </si>
  <si>
    <t>Company Name:</t>
  </si>
  <si>
    <t>Name of Company Contact:</t>
  </si>
  <si>
    <t>Phone Number:</t>
  </si>
  <si>
    <t>Email Address:</t>
  </si>
  <si>
    <t>AECO</t>
  </si>
  <si>
    <t>DOM</t>
  </si>
  <si>
    <t>DUQ</t>
  </si>
  <si>
    <t>PENELEC</t>
  </si>
  <si>
    <t>PPL</t>
  </si>
  <si>
    <t>Zone or Sub-Zone</t>
  </si>
  <si>
    <t>Cleveland LDA</t>
  </si>
  <si>
    <t>ATSI (excluding Cleveland LDA)</t>
  </si>
  <si>
    <t>DPL SOUTH LDA</t>
  </si>
  <si>
    <t>DPL (excluding DPL SOUTH LDA)</t>
  </si>
  <si>
    <t>PSEG (excluding PS NORTH LDA)</t>
  </si>
  <si>
    <t>PS NORTH LDA</t>
  </si>
  <si>
    <t>TOTAL</t>
  </si>
  <si>
    <t>DR Plan Submittal for:</t>
  </si>
  <si>
    <t>EKPC</t>
  </si>
  <si>
    <t>Base Residual Auction</t>
  </si>
  <si>
    <t>1st Incremental Auction</t>
  </si>
  <si>
    <t>2nd Incremental Auction</t>
  </si>
  <si>
    <t>3rd Incremental Auction</t>
  </si>
  <si>
    <t>Conditional Auction</t>
  </si>
  <si>
    <t>Residential</t>
  </si>
  <si>
    <t>Zone</t>
  </si>
  <si>
    <t>Customer Name</t>
  </si>
  <si>
    <t>Site Street Address</t>
  </si>
  <si>
    <t>Site City</t>
  </si>
  <si>
    <t>Site Zip Code</t>
  </si>
  <si>
    <t>Zone/Sub-zone</t>
  </si>
  <si>
    <t>Company Short Name:</t>
  </si>
  <si>
    <t>Office Building</t>
  </si>
  <si>
    <t>Site State</t>
  </si>
  <si>
    <t># of End-Use Customers in DY</t>
  </si>
  <si>
    <t>Equipment details(s):</t>
  </si>
  <si>
    <t>Description of program(s):</t>
  </si>
  <si>
    <t>Description of customer acquisition strategy:</t>
  </si>
  <si>
    <t>Planned DR Details</t>
  </si>
  <si>
    <t>Hospitals</t>
  </si>
  <si>
    <t>Retail Service</t>
  </si>
  <si>
    <t>Correctional Facilities</t>
  </si>
  <si>
    <t>Schools</t>
  </si>
  <si>
    <t>Agriculture, Forestry &amp; Fishing</t>
  </si>
  <si>
    <t>Mining</t>
  </si>
  <si>
    <t>Transportation, Communications, Electric, Gas &amp; Sanitary Services</t>
  </si>
  <si>
    <t>Services</t>
  </si>
  <si>
    <t>Key Assumptions:</t>
  </si>
  <si>
    <t>Commercial/General</t>
  </si>
  <si>
    <t>Expected total # of End- Use Customers under contract by June 1:</t>
  </si>
  <si>
    <t>Expected total MWs by June 1:</t>
  </si>
  <si>
    <t>Schedule</t>
  </si>
  <si>
    <t>Small Industrial (&lt; 3 MW)</t>
  </si>
  <si>
    <t>Large Industrial (&gt; 10 MW)</t>
  </si>
  <si>
    <t>Medium Industrial (3 - 10 MW)</t>
  </si>
  <si>
    <t>Planned Nominated DR Value
 (ICAP MWs)</t>
  </si>
  <si>
    <t>Total Nominated DR Value
(ICAP MWs)</t>
  </si>
  <si>
    <t>Customer Segment</t>
  </si>
  <si>
    <t>Planned Nominated DR Value by Customer Segment:</t>
  </si>
  <si>
    <t>Discuss any additional key assumptions  (that have not already been captured above) that impact  your total planned Nominated DR Values and your ability to physically deliver the total planned Nominated DR values in the Delivery Year (e.g., assumptions regarding regulatory approval of program(s))</t>
  </si>
  <si>
    <t>Total Estimated Nominated DR Value (MW)</t>
  </si>
  <si>
    <t>Estimated Nominated DR Value (MWs)</t>
  </si>
  <si>
    <t>Average PLC per customer (kW)</t>
  </si>
  <si>
    <t>Average Nominated DR Value (kW) per customer</t>
  </si>
  <si>
    <t>Estimated Nominated DR Value (kW)</t>
  </si>
  <si>
    <t>Planned Nominated DR Value by End-Use Customer Site:</t>
  </si>
  <si>
    <t xml:space="preserve">Describe the program(s) that you plan to employ to achieve load reduction at end-use customer site(s).
</t>
  </si>
  <si>
    <t xml:space="preserve">Describe your customer acquisition strategy, including any strategic partnerships and third party mechanism.
List all key assumptions used in the development of Estimated Nominated DR Value for a customer segment (such as size of the market for customer segment and considerations made for other CSPs targeting this customer segment).  If further key assumptions within a customer segment are used (such as dwelling type targeted for residential segment or county/zip codes targeted for a customer segment), please provide such assumptions. 
Provide current size of sales force and expected size of sales force needed to achieve planned DR.
 </t>
  </si>
  <si>
    <t>Actual (if known) or estimate of current PLC (kW)</t>
  </si>
  <si>
    <t>Estimate of auction DY PLC (kW)</t>
  </si>
  <si>
    <t>EDC Account Number*</t>
  </si>
  <si>
    <t>Notes:</t>
  </si>
  <si>
    <t>The sum of the Expected total MWs by June 1 of auction delivery year for a zone/sub-zone must equal the Total Nominated DR Value for the zone/sub-zone on the DR Sell Offer Plan Summary tab.</t>
  </si>
  <si>
    <t>DEOK</t>
  </si>
  <si>
    <t>* Successful validations do not provide a guarantee of template completeness or plan approval</t>
  </si>
  <si>
    <t>* Validations in template are intended only to aid template completion</t>
  </si>
  <si>
    <t>Planned DR Details Validation</t>
  </si>
  <si>
    <t>Schedule Validation</t>
  </si>
  <si>
    <t>Total of Nominated DR Values by Customer Segment &amp; End-Use Customer Site</t>
  </si>
  <si>
    <t>Planned Summary Total</t>
  </si>
  <si>
    <t>Validation</t>
  </si>
  <si>
    <t>Summary Total</t>
  </si>
  <si>
    <t>List equipment that you plan to control at end-use customer site(s).   If applicable, provide description of cycling control strategy.
List equipment that you plan to install at end-use customer sites(s).
Provide assumptions regarding whether or not interval meters will need to be installed at end-use customer site(s).</t>
  </si>
  <si>
    <t>*EDC Account Number is optional, all other data fields are required.</t>
  </si>
  <si>
    <t>The sum of the Estimated Nominated DR Values for a zone/sub-zone in the above two tables must equal the Planned Nominated DR Value for the zone/sub-zone in the DR Sell Offer Summary tab.</t>
  </si>
  <si>
    <t>If you report an Estimated Nominated DR Value for an end-use customer site in the “Planned Nominated DR Value by End-Use Customer Site” table, please do not include the Estimated Nominated DR Value for such end-use customer site in the “Planned Nominated DR Value by Customer Segment” table</t>
  </si>
  <si>
    <t xml:space="preserve">If there are Planned MWs that Require Additional Documentation in a Zone of Concern, such Planned MWs must be supported by end-use customer specific data reported in “Planned Nominated DR Value by End-Use Customer Site” table. </t>
  </si>
  <si>
    <t>Schedule should only reflect progress toward meeting MW amounts applicable to this auction.</t>
  </si>
  <si>
    <t>Existing Nominated DR Value (ICAP MWs) *</t>
  </si>
  <si>
    <t>Total Nominated DR Value to be Offered as Annual CP     (ICAP MWs) **</t>
  </si>
  <si>
    <t>Total Nominated DR Value to be Offered as Summer CP (ICAP MWs) **</t>
  </si>
  <si>
    <t>Historical Zonal Max Registered 
(ICAP MWs) ***</t>
  </si>
  <si>
    <t>Zonal Max Cleared from past three Base Residual Auctions
(ICAP MWs) ***</t>
  </si>
  <si>
    <t>Higher of Zonal Max Registered MW, Zonal Max Cleared, or 10 MW
(ICAP MWs) ***</t>
  </si>
  <si>
    <t>Planned MWs Requiring Additional Documentation
(ICAP MWs) ***</t>
  </si>
  <si>
    <t>Total Nominated DR Value to be included in an Aggregate Resource
 (ICAP MWs) **</t>
  </si>
  <si>
    <t xml:space="preserve"> </t>
  </si>
  <si>
    <t xml:space="preserve">   ** The CSP must apportion the "Total Nominated DR Value" of each zone/sub-zone into the quantity that it intends to offer into the auction as Annual CP, the quantity that it intends to offer into the auction as Summer-Period CP, and the quantity that it intends to use in an Aggregate Resource. For each zone/sub-zone, the sum of the “Total Nominated DR Value to be Offered as Annual CP” + “Total Nominated DR Value to be Offered as Summer CP” + "Total Nominated DR Value to be included in an Aggregate Resource" must equal the “Total Nominated DR Value”. The applicable cells will be displayed in red if this requirement is violated. </t>
  </si>
  <si>
    <t xml:space="preserve">     * This value cannot exceed the total MW quantity that was pre-registered for the zone/sub-zone (as shown in Capacity Exchange on the Demand Resource Setup "Resource Setup" tab after a CSP has completed the pre-registration confirmation process).  </t>
  </si>
  <si>
    <t>2025/2026</t>
  </si>
  <si>
    <t>2026/2027</t>
  </si>
  <si>
    <t>2027/2028</t>
  </si>
  <si>
    <t>2028/2029</t>
  </si>
  <si>
    <t>Total MWs expected by June 1</t>
  </si>
  <si>
    <t xml:space="preserve"> *** These fields are applicable only for DR Sell Offer Plans that include Planned Nominated DR in excess of 10 MW. For such plans, the CSP must fill in the appropriate information to determine the quantity of Planned MWs for the Penelec (DY 25-26 only) and EKPC Zone that require additional information. Historical Zonal Max Registered represents the CSP's maximum DR quantity registered in DR Hub (in ICAP MWs) for zone/sub-zone over past three Delivery Years. Zonal Max Cleared represents the CSP's maximum cleared DR quantity (in ICAP MWs) for the past three BRAs. A CSP's Historical Zonal Max Registered and Zonal Max Cleared values for the Zones of Concern are found in the DR Historical Data screen in the Capacity Exchange system.</t>
  </si>
  <si>
    <t>***Zone of concern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</si>
</sst>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17" x14ac:knownFonts="1">
    <font>
      <sz val="10"/>
      <color theme="1"/>
      <name val="Arial"/>
      <family val="2"/>
    </font>
    <font>
      <sz val="10"/>
      <color indexed="8"/>
      <name val="Arial"/>
      <family val="2"/>
    </font>
    <font>
      <sz val="10"/>
      <name val="MS Sans Serif"/>
      <family val="2"/>
    </font>
    <font>
      <u/>
      <sz val="10"/>
      <color theme="10"/>
      <name val="Arial"/>
      <family val="2"/>
    </font>
    <font>
      <sz val="10"/>
      <color theme="1"/>
      <name val="Calibri"/>
      <family val="2"/>
      <scheme val="minor"/>
    </font>
    <font>
      <b/>
      <u/>
      <sz val="10"/>
      <color theme="1"/>
      <name val="Calibri"/>
      <family val="2"/>
      <scheme val="minor"/>
    </font>
    <font>
      <b/>
      <sz val="10"/>
      <color theme="1"/>
      <name val="Calibri"/>
      <family val="2"/>
      <scheme val="minor"/>
    </font>
    <font>
      <b/>
      <sz val="12"/>
      <color theme="1"/>
      <name val="Calibri"/>
      <family val="2"/>
      <scheme val="minor"/>
    </font>
    <font>
      <u/>
      <sz val="10"/>
      <color theme="10"/>
      <name val="Calibri"/>
      <family val="2"/>
      <scheme val="minor"/>
    </font>
    <font>
      <sz val="10"/>
      <name val="Calibri"/>
      <family val="2"/>
      <scheme val="minor"/>
    </font>
    <font>
      <sz val="10"/>
      <color theme="5" tint="0.59999389629810485"/>
      <name val="Calibri"/>
      <family val="2"/>
      <scheme val="minor"/>
    </font>
    <font>
      <b/>
      <sz val="10"/>
      <name val="Calibri"/>
      <family val="2"/>
      <scheme val="minor"/>
    </font>
    <font>
      <i/>
      <sz val="10"/>
      <color theme="1"/>
      <name val="Calibri"/>
      <family val="2"/>
      <scheme val="minor"/>
    </font>
    <font>
      <b/>
      <sz val="10"/>
      <name val="Calibri"/>
      <family val="2"/>
    </font>
    <font>
      <sz val="12"/>
      <color theme="1"/>
      <name val="Calibri"/>
      <family val="2"/>
      <scheme val="minor"/>
    </font>
    <font>
      <i/>
      <sz val="12"/>
      <color theme="1"/>
      <name val="Calibri"/>
      <family val="2"/>
      <scheme val="minor"/>
    </font>
    <font>
      <sz val="12"/>
      <color theme="1"/>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s>
  <cellStyleXfs count="26">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9" fontId="2" fillId="0" borderId="0" applyFont="0" applyFill="0" applyBorder="0" applyAlignment="0" applyProtection="0"/>
  </cellStyleXfs>
  <cellXfs count="168">
    <xf numFmtId="0" fontId="0" fillId="0" borderId="0" xfId="0"/>
    <xf numFmtId="0" fontId="4" fillId="0" borderId="0" xfId="0" applyFont="1" applyAlignment="1">
      <alignment horizontal="left" indent="1"/>
    </xf>
    <xf numFmtId="0" fontId="5" fillId="0" borderId="0" xfId="0" applyFont="1"/>
    <xf numFmtId="0" fontId="4" fillId="0" borderId="0" xfId="0" applyFont="1"/>
    <xf numFmtId="0" fontId="4" fillId="0" borderId="0" xfId="0" applyFont="1" applyFill="1" applyBorder="1"/>
    <xf numFmtId="0" fontId="6" fillId="0" borderId="0" xfId="0" applyFont="1"/>
    <xf numFmtId="0" fontId="6" fillId="2" borderId="1" xfId="0" applyFont="1" applyFill="1" applyBorder="1" applyAlignment="1"/>
    <xf numFmtId="0" fontId="6" fillId="2" borderId="1" xfId="0" applyFont="1" applyFill="1" applyBorder="1"/>
    <xf numFmtId="0" fontId="6" fillId="0" borderId="0" xfId="0" applyFont="1" applyFill="1" applyBorder="1" applyAlignment="1">
      <alignment horizontal="right"/>
    </xf>
    <xf numFmtId="0" fontId="7" fillId="0" borderId="0" xfId="0" applyFont="1"/>
    <xf numFmtId="0" fontId="0" fillId="0" borderId="0" xfId="0" applyAlignment="1">
      <alignment wrapText="1"/>
    </xf>
    <xf numFmtId="14" fontId="4" fillId="0" borderId="0" xfId="0" applyNumberFormat="1" applyFont="1" applyFill="1" applyBorder="1" applyAlignment="1">
      <alignment horizontal="left"/>
    </xf>
    <xf numFmtId="0" fontId="4" fillId="3" borderId="3" xfId="0" applyFont="1" applyFill="1" applyBorder="1"/>
    <xf numFmtId="0" fontId="6" fillId="2" borderId="1" xfId="0" applyFont="1" applyFill="1" applyBorder="1" applyAlignment="1">
      <alignment horizontal="left" indent="1"/>
    </xf>
    <xf numFmtId="0" fontId="6" fillId="2" borderId="5"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wrapText="1"/>
    </xf>
    <xf numFmtId="0" fontId="6" fillId="2" borderId="12" xfId="0" applyFont="1" applyFill="1" applyBorder="1" applyAlignment="1">
      <alignment wrapText="1"/>
    </xf>
    <xf numFmtId="0" fontId="6" fillId="2" borderId="11" xfId="0" applyFont="1" applyFill="1" applyBorder="1"/>
    <xf numFmtId="0" fontId="6" fillId="0" borderId="0" xfId="0" applyFont="1" applyFill="1" applyBorder="1" applyAlignment="1">
      <alignment wrapText="1"/>
    </xf>
    <xf numFmtId="0" fontId="10" fillId="0" borderId="0" xfId="0" applyFont="1" applyFill="1" applyBorder="1" applyAlignment="1">
      <alignment horizontal="center"/>
    </xf>
    <xf numFmtId="0" fontId="6" fillId="2" borderId="1"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center"/>
    </xf>
    <xf numFmtId="0" fontId="11" fillId="0" borderId="0" xfId="0" applyFont="1" applyFill="1" applyBorder="1" applyAlignment="1">
      <alignment horizontal="left"/>
    </xf>
    <xf numFmtId="0" fontId="6" fillId="0" borderId="0" xfId="0" applyFont="1" applyFill="1" applyBorder="1"/>
    <xf numFmtId="0" fontId="9" fillId="0" borderId="0" xfId="0" applyFont="1" applyFill="1" applyBorder="1" applyAlignment="1">
      <alignment horizontal="left" vertical="top"/>
    </xf>
    <xf numFmtId="0" fontId="0" fillId="0" borderId="0" xfId="0" applyFill="1"/>
    <xf numFmtId="0" fontId="0" fillId="0" borderId="0" xfId="0" applyFill="1" applyBorder="1"/>
    <xf numFmtId="0" fontId="4" fillId="0" borderId="0" xfId="0" applyFont="1" applyFill="1" applyBorder="1" applyAlignment="1">
      <alignment horizontal="left" vertical="top"/>
    </xf>
    <xf numFmtId="0" fontId="4" fillId="0" borderId="0" xfId="0" applyFont="1" applyFill="1" applyBorder="1" applyAlignment="1">
      <alignment horizontal="right"/>
    </xf>
    <xf numFmtId="0" fontId="6" fillId="2" borderId="15" xfId="0" applyFont="1" applyFill="1" applyBorder="1"/>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2" borderId="16" xfId="0" applyFont="1" applyFill="1" applyBorder="1" applyAlignment="1">
      <alignment horizontal="centerContinuous" wrapText="1"/>
    </xf>
    <xf numFmtId="0" fontId="6" fillId="2" borderId="17" xfId="0" applyFont="1" applyFill="1" applyBorder="1" applyAlignment="1">
      <alignment horizontal="centerContinuous" wrapText="1"/>
    </xf>
    <xf numFmtId="0" fontId="4" fillId="5" borderId="18" xfId="0" applyFont="1" applyFill="1" applyBorder="1"/>
    <xf numFmtId="0" fontId="4" fillId="5" borderId="19" xfId="0" applyFont="1" applyFill="1" applyBorder="1"/>
    <xf numFmtId="0" fontId="4" fillId="5" borderId="20" xfId="0" applyFont="1" applyFill="1" applyBorder="1"/>
    <xf numFmtId="0" fontId="4" fillId="2" borderId="5" xfId="0" applyFont="1" applyFill="1" applyBorder="1" applyAlignment="1">
      <alignment horizontal="right"/>
    </xf>
    <xf numFmtId="0" fontId="4" fillId="2" borderId="21" xfId="0" applyFont="1" applyFill="1" applyBorder="1" applyAlignment="1">
      <alignment horizontal="right"/>
    </xf>
    <xf numFmtId="0" fontId="4" fillId="2" borderId="22" xfId="0" applyFont="1" applyFill="1" applyBorder="1" applyAlignment="1">
      <alignment horizontal="right"/>
    </xf>
    <xf numFmtId="0" fontId="4" fillId="4" borderId="1" xfId="0" applyFont="1" applyFill="1" applyBorder="1" applyAlignment="1">
      <alignment horizontal="center"/>
    </xf>
    <xf numFmtId="164" fontId="4" fillId="3" borderId="3" xfId="0" applyNumberFormat="1" applyFont="1" applyFill="1" applyBorder="1"/>
    <xf numFmtId="0" fontId="6" fillId="0" borderId="0" xfId="0" applyFont="1" applyAlignment="1">
      <alignment horizontal="left" vertical="top" indent="4"/>
    </xf>
    <xf numFmtId="0" fontId="6" fillId="0" borderId="0" xfId="0" applyFont="1" applyAlignment="1">
      <alignment vertical="top"/>
    </xf>
    <xf numFmtId="0" fontId="6" fillId="2" borderId="1" xfId="0" applyFont="1" applyFill="1" applyBorder="1" applyAlignment="1">
      <alignment wrapText="1"/>
    </xf>
    <xf numFmtId="164" fontId="4" fillId="3" borderId="1" xfId="0" applyNumberFormat="1" applyFont="1" applyFill="1"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4" fillId="6" borderId="13" xfId="0" applyFont="1" applyFill="1" applyBorder="1"/>
    <xf numFmtId="0" fontId="4" fillId="6" borderId="1" xfId="0" applyFont="1" applyFill="1" applyBorder="1"/>
    <xf numFmtId="0" fontId="4" fillId="6" borderId="3" xfId="0" applyFont="1" applyFill="1" applyBorder="1"/>
    <xf numFmtId="0" fontId="4" fillId="3" borderId="1" xfId="0" applyFont="1" applyFill="1" applyBorder="1"/>
    <xf numFmtId="0" fontId="4" fillId="6" borderId="14" xfId="0" applyFont="1" applyFill="1" applyBorder="1"/>
    <xf numFmtId="0" fontId="4" fillId="6" borderId="4" xfId="0" applyFont="1" applyFill="1" applyBorder="1"/>
    <xf numFmtId="0" fontId="4" fillId="8" borderId="1" xfId="0" applyFont="1" applyFill="1" applyBorder="1" applyAlignment="1">
      <alignment horizontal="center"/>
    </xf>
    <xf numFmtId="0" fontId="4" fillId="8" borderId="14" xfId="0" applyFont="1" applyFill="1" applyBorder="1" applyAlignment="1">
      <alignment horizontal="right"/>
    </xf>
    <xf numFmtId="0" fontId="4" fillId="8" borderId="7" xfId="0" applyFont="1" applyFill="1" applyBorder="1"/>
    <xf numFmtId="0" fontId="4" fillId="8" borderId="1" xfId="0" applyFont="1" applyFill="1" applyBorder="1" applyAlignment="1">
      <alignment horizontal="right"/>
    </xf>
    <xf numFmtId="0" fontId="4" fillId="8" borderId="6" xfId="0" applyFont="1" applyFill="1" applyBorder="1"/>
    <xf numFmtId="0" fontId="4" fillId="8" borderId="13" xfId="0" applyFont="1" applyFill="1" applyBorder="1" applyAlignment="1">
      <alignment horizontal="right"/>
    </xf>
    <xf numFmtId="0" fontId="4" fillId="8" borderId="9" xfId="0" applyFont="1" applyFill="1" applyBorder="1"/>
    <xf numFmtId="0" fontId="8" fillId="8" borderId="1" xfId="2" applyFont="1" applyFill="1" applyBorder="1" applyAlignment="1" applyProtection="1"/>
    <xf numFmtId="0" fontId="4" fillId="8" borderId="1" xfId="0" applyFont="1" applyFill="1" applyBorder="1"/>
    <xf numFmtId="14" fontId="4" fillId="8" borderId="1" xfId="0" applyNumberFormat="1" applyFont="1" applyFill="1" applyBorder="1" applyAlignment="1">
      <alignment horizontal="left"/>
    </xf>
    <xf numFmtId="0" fontId="0" fillId="0" borderId="0" xfId="0"/>
    <xf numFmtId="0" fontId="4" fillId="0" borderId="0" xfId="0" applyFont="1"/>
    <xf numFmtId="0" fontId="12" fillId="0" borderId="0" xfId="0" applyFont="1" applyAlignment="1">
      <alignment horizontal="left" wrapText="1"/>
    </xf>
    <xf numFmtId="0" fontId="4" fillId="8" borderId="8" xfId="0" applyFont="1" applyFill="1" applyBorder="1"/>
    <xf numFmtId="0" fontId="4" fillId="8" borderId="8" xfId="0" quotePrefix="1" applyFont="1" applyFill="1" applyBorder="1"/>
    <xf numFmtId="0" fontId="0" fillId="8" borderId="1" xfId="0" applyFill="1" applyBorder="1"/>
    <xf numFmtId="0" fontId="4" fillId="0" borderId="0" xfId="0" applyFont="1" applyAlignment="1">
      <alignment horizontal="left"/>
    </xf>
    <xf numFmtId="0" fontId="6" fillId="0" borderId="0" xfId="0" applyFont="1" applyAlignment="1">
      <alignment wrapText="1"/>
    </xf>
    <xf numFmtId="0" fontId="0" fillId="0" borderId="0" xfId="0"/>
    <xf numFmtId="0" fontId="4" fillId="0" borderId="0" xfId="0" applyFont="1"/>
    <xf numFmtId="0" fontId="6" fillId="0" borderId="0" xfId="0" applyFont="1"/>
    <xf numFmtId="0" fontId="6" fillId="0" borderId="0" xfId="0" applyFont="1"/>
    <xf numFmtId="0" fontId="6" fillId="0" borderId="0" xfId="0" applyFont="1" applyAlignment="1">
      <alignment horizontal="left" vertical="top"/>
    </xf>
    <xf numFmtId="0" fontId="6" fillId="0" borderId="0" xfId="0" applyFont="1" applyAlignment="1"/>
    <xf numFmtId="0" fontId="0" fillId="0" borderId="26" xfId="0" applyBorder="1" applyAlignment="1"/>
    <xf numFmtId="0" fontId="4" fillId="8" borderId="2" xfId="0" applyFont="1" applyFill="1" applyBorder="1"/>
    <xf numFmtId="0" fontId="4" fillId="8" borderId="3" xfId="0" applyFont="1" applyFill="1" applyBorder="1"/>
    <xf numFmtId="0" fontId="4" fillId="8" borderId="4" xfId="0" applyFont="1" applyFill="1" applyBorder="1"/>
    <xf numFmtId="0" fontId="4" fillId="6" borderId="32" xfId="0" applyFont="1" applyFill="1" applyBorder="1"/>
    <xf numFmtId="0" fontId="4" fillId="6" borderId="33" xfId="0" applyFont="1" applyFill="1" applyBorder="1"/>
    <xf numFmtId="0" fontId="4" fillId="8" borderId="33" xfId="0" applyFont="1" applyFill="1" applyBorder="1"/>
    <xf numFmtId="0" fontId="4" fillId="6" borderId="34" xfId="0" applyFont="1" applyFill="1" applyBorder="1"/>
    <xf numFmtId="14" fontId="4" fillId="8" borderId="1" xfId="0" applyNumberFormat="1" applyFont="1" applyFill="1" applyBorder="1" applyAlignment="1">
      <alignment horizontal="center"/>
    </xf>
    <xf numFmtId="0" fontId="4" fillId="7" borderId="0" xfId="0" applyFont="1" applyFill="1"/>
    <xf numFmtId="0" fontId="14" fillId="0" borderId="0" xfId="0" applyFont="1"/>
    <xf numFmtId="0" fontId="15" fillId="0" borderId="0" xfId="0" applyFont="1" applyAlignment="1">
      <alignment horizontal="left" wrapText="1"/>
    </xf>
    <xf numFmtId="0" fontId="16" fillId="0" borderId="0" xfId="0" applyFont="1"/>
    <xf numFmtId="0" fontId="4" fillId="5" borderId="35" xfId="0" applyFont="1" applyFill="1" applyBorder="1"/>
    <xf numFmtId="0" fontId="4" fillId="5" borderId="12" xfId="0" applyFont="1" applyFill="1" applyBorder="1"/>
    <xf numFmtId="0" fontId="4" fillId="9" borderId="13" xfId="0" applyFont="1" applyFill="1" applyBorder="1"/>
    <xf numFmtId="0" fontId="4" fillId="9" borderId="1" xfId="0" applyFont="1" applyFill="1" applyBorder="1"/>
    <xf numFmtId="0" fontId="4" fillId="3" borderId="10" xfId="0" applyFont="1" applyFill="1" applyBorder="1"/>
    <xf numFmtId="0" fontId="4" fillId="9" borderId="9" xfId="0" applyFont="1" applyFill="1" applyBorder="1"/>
    <xf numFmtId="0" fontId="4" fillId="9" borderId="6" xfId="0" applyFont="1" applyFill="1" applyBorder="1"/>
    <xf numFmtId="0" fontId="4" fillId="9" borderId="7" xfId="0" applyFont="1" applyFill="1" applyBorder="1"/>
    <xf numFmtId="0" fontId="4" fillId="9" borderId="14" xfId="0" applyFont="1" applyFill="1" applyBorder="1"/>
    <xf numFmtId="0" fontId="4" fillId="3" borderId="36" xfId="0" applyFont="1" applyFill="1" applyBorder="1"/>
    <xf numFmtId="0" fontId="4" fillId="3" borderId="37" xfId="0" applyFont="1" applyFill="1" applyBorder="1"/>
    <xf numFmtId="0" fontId="6" fillId="2" borderId="38" xfId="0" applyFont="1" applyFill="1" applyBorder="1" applyAlignment="1">
      <alignment wrapText="1"/>
    </xf>
    <xf numFmtId="0" fontId="4" fillId="8" borderId="39" xfId="0" applyFont="1" applyFill="1" applyBorder="1"/>
    <xf numFmtId="164" fontId="4" fillId="3" borderId="40" xfId="0" applyNumberFormat="1" applyFont="1" applyFill="1" applyBorder="1"/>
    <xf numFmtId="0" fontId="4" fillId="8" borderId="18" xfId="0" applyFont="1" applyFill="1" applyBorder="1"/>
    <xf numFmtId="0" fontId="4" fillId="8" borderId="14" xfId="0" applyFont="1" applyFill="1" applyBorder="1"/>
    <xf numFmtId="0" fontId="4" fillId="8" borderId="19" xfId="0" applyFont="1" applyFill="1" applyBorder="1"/>
    <xf numFmtId="164" fontId="4" fillId="3" borderId="20" xfId="0" applyNumberFormat="1" applyFont="1" applyFill="1" applyBorder="1"/>
    <xf numFmtId="0" fontId="4" fillId="8" borderId="13" xfId="0" applyFont="1" applyFill="1" applyBorder="1"/>
    <xf numFmtId="0" fontId="0" fillId="8" borderId="3" xfId="0" applyFill="1" applyBorder="1"/>
    <xf numFmtId="0" fontId="0" fillId="8" borderId="14" xfId="0" applyFill="1" applyBorder="1"/>
    <xf numFmtId="0" fontId="0" fillId="8" borderId="4" xfId="0" applyFill="1" applyBorder="1"/>
    <xf numFmtId="0" fontId="6" fillId="2" borderId="10" xfId="0" applyFont="1" applyFill="1" applyBorder="1" applyAlignment="1">
      <alignment horizontal="left"/>
    </xf>
    <xf numFmtId="0" fontId="6" fillId="2" borderId="41" xfId="0" applyFont="1" applyFill="1" applyBorder="1" applyAlignment="1">
      <alignment horizontal="right"/>
    </xf>
    <xf numFmtId="0" fontId="9" fillId="8" borderId="1" xfId="0" applyFont="1" applyFill="1" applyBorder="1"/>
    <xf numFmtId="0" fontId="6" fillId="2" borderId="8" xfId="0" applyFont="1" applyFill="1" applyBorder="1"/>
    <xf numFmtId="0" fontId="6" fillId="2" borderId="1" xfId="0" applyFont="1" applyFill="1" applyBorder="1"/>
    <xf numFmtId="0" fontId="6" fillId="2" borderId="1" xfId="0" applyFont="1" applyFill="1" applyBorder="1" applyAlignment="1">
      <alignment horizontal="left" indent="1"/>
    </xf>
    <xf numFmtId="0" fontId="4" fillId="8" borderId="1" xfId="0" applyFont="1" applyFill="1" applyBorder="1"/>
    <xf numFmtId="0" fontId="4" fillId="0" borderId="0" xfId="0" applyFont="1" applyFill="1"/>
    <xf numFmtId="0" fontId="9" fillId="2" borderId="12" xfId="0" applyFont="1" applyFill="1" applyBorder="1" applyAlignment="1">
      <alignment horizontal="center"/>
    </xf>
    <xf numFmtId="0" fontId="6" fillId="2" borderId="42" xfId="0" applyFont="1" applyFill="1" applyBorder="1" applyAlignment="1">
      <alignment horizontal="centerContinuous" wrapText="1"/>
    </xf>
    <xf numFmtId="0" fontId="4" fillId="6" borderId="40" xfId="0" applyFont="1" applyFill="1" applyBorder="1"/>
    <xf numFmtId="0" fontId="6" fillId="0" borderId="0" xfId="0" applyFont="1" applyFill="1" applyBorder="1" applyAlignment="1">
      <alignment horizontal="centerContinuous" wrapText="1"/>
    </xf>
    <xf numFmtId="0" fontId="6" fillId="0" borderId="0" xfId="0" applyFont="1" applyFill="1" applyBorder="1" applyAlignment="1">
      <alignment horizontal="left" vertical="top" wrapText="1"/>
    </xf>
    <xf numFmtId="0" fontId="6" fillId="2" borderId="0" xfId="0" applyFont="1" applyFill="1" applyBorder="1" applyAlignment="1">
      <alignment horizontal="left"/>
    </xf>
    <xf numFmtId="0" fontId="6" fillId="2" borderId="31" xfId="0" applyFont="1" applyFill="1" applyBorder="1" applyAlignment="1">
      <alignment horizontal="left"/>
    </xf>
    <xf numFmtId="0" fontId="6" fillId="0" borderId="0" xfId="0" applyFont="1" applyAlignment="1">
      <alignment wrapText="1"/>
    </xf>
    <xf numFmtId="0" fontId="13" fillId="0" borderId="0" xfId="0" applyFont="1" applyAlignment="1">
      <alignment wrapText="1"/>
    </xf>
    <xf numFmtId="0" fontId="6" fillId="0" borderId="0" xfId="0" applyFont="1" applyFill="1" applyBorder="1" applyAlignment="1">
      <alignment horizontal="center"/>
    </xf>
    <xf numFmtId="0" fontId="9" fillId="8" borderId="5" xfId="0" applyFont="1" applyFill="1" applyBorder="1" applyAlignment="1">
      <alignment horizontal="left" vertical="top" wrapText="1"/>
    </xf>
    <xf numFmtId="0" fontId="9" fillId="8" borderId="23" xfId="0" applyFont="1" applyFill="1" applyBorder="1" applyAlignment="1">
      <alignment horizontal="left" vertical="top"/>
    </xf>
    <xf numFmtId="0" fontId="9" fillId="8" borderId="24" xfId="0" applyFont="1" applyFill="1" applyBorder="1" applyAlignment="1">
      <alignment horizontal="left" vertical="top"/>
    </xf>
    <xf numFmtId="0" fontId="9" fillId="8" borderId="21" xfId="0" applyFont="1" applyFill="1" applyBorder="1" applyAlignment="1">
      <alignment horizontal="left" vertical="top"/>
    </xf>
    <xf numFmtId="0" fontId="9" fillId="8" borderId="0" xfId="0" applyFont="1" applyFill="1" applyBorder="1" applyAlignment="1">
      <alignment horizontal="left" vertical="top"/>
    </xf>
    <xf numFmtId="0" fontId="9" fillId="8" borderId="25" xfId="0" applyFont="1" applyFill="1" applyBorder="1" applyAlignment="1">
      <alignment horizontal="left" vertical="top"/>
    </xf>
    <xf numFmtId="0" fontId="9" fillId="8" borderId="22" xfId="0" applyFont="1" applyFill="1" applyBorder="1" applyAlignment="1">
      <alignment horizontal="left" vertical="top"/>
    </xf>
    <xf numFmtId="0" fontId="9" fillId="8" borderId="26" xfId="0" applyFont="1" applyFill="1" applyBorder="1" applyAlignment="1">
      <alignment horizontal="left" vertical="top"/>
    </xf>
    <xf numFmtId="0" fontId="9" fillId="8" borderId="27" xfId="0" applyFont="1" applyFill="1" applyBorder="1" applyAlignment="1">
      <alignment horizontal="left" vertical="top"/>
    </xf>
    <xf numFmtId="0" fontId="4" fillId="8" borderId="5" xfId="0" applyFont="1" applyFill="1" applyBorder="1" applyAlignment="1">
      <alignment horizontal="left" vertical="top" wrapText="1"/>
    </xf>
    <xf numFmtId="0" fontId="4" fillId="8" borderId="23" xfId="0" applyFont="1" applyFill="1" applyBorder="1" applyAlignment="1">
      <alignment horizontal="left" vertical="top"/>
    </xf>
    <xf numFmtId="0" fontId="4" fillId="8" borderId="24" xfId="0" applyFont="1" applyFill="1" applyBorder="1" applyAlignment="1">
      <alignment horizontal="left" vertical="top"/>
    </xf>
    <xf numFmtId="0" fontId="4" fillId="8" borderId="21" xfId="0" applyFont="1" applyFill="1" applyBorder="1" applyAlignment="1">
      <alignment horizontal="left" vertical="top"/>
    </xf>
    <xf numFmtId="0" fontId="4" fillId="8" borderId="0" xfId="0" applyFont="1" applyFill="1" applyBorder="1" applyAlignment="1">
      <alignment horizontal="left" vertical="top"/>
    </xf>
    <xf numFmtId="0" fontId="4" fillId="8" borderId="25" xfId="0" applyFont="1" applyFill="1" applyBorder="1" applyAlignment="1">
      <alignment horizontal="left" vertical="top"/>
    </xf>
    <xf numFmtId="0" fontId="4" fillId="8" borderId="22" xfId="0" applyFont="1" applyFill="1" applyBorder="1" applyAlignment="1">
      <alignment horizontal="left" vertical="top"/>
    </xf>
    <xf numFmtId="0" fontId="4" fillId="8" borderId="26" xfId="0" applyFont="1" applyFill="1" applyBorder="1" applyAlignment="1">
      <alignment horizontal="left" vertical="top"/>
    </xf>
    <xf numFmtId="0" fontId="4" fillId="8" borderId="27" xfId="0" applyFont="1" applyFill="1" applyBorder="1" applyAlignment="1">
      <alignment horizontal="left" vertical="top"/>
    </xf>
    <xf numFmtId="0" fontId="4" fillId="8" borderId="23"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21" xfId="0" applyFont="1" applyFill="1" applyBorder="1" applyAlignment="1">
      <alignment horizontal="left" vertical="top" wrapText="1"/>
    </xf>
    <xf numFmtId="0" fontId="4" fillId="8" borderId="0" xfId="0" applyFont="1" applyFill="1" applyBorder="1" applyAlignment="1">
      <alignment horizontal="left" vertical="top" wrapText="1"/>
    </xf>
    <xf numFmtId="0" fontId="4" fillId="8" borderId="25" xfId="0" applyFont="1" applyFill="1" applyBorder="1" applyAlignment="1">
      <alignment horizontal="left" vertical="top" wrapText="1"/>
    </xf>
    <xf numFmtId="0" fontId="4" fillId="8" borderId="22" xfId="0" applyFont="1" applyFill="1" applyBorder="1" applyAlignment="1">
      <alignment horizontal="left" vertical="top" wrapText="1"/>
    </xf>
    <xf numFmtId="0" fontId="4" fillId="8" borderId="26" xfId="0" applyFont="1" applyFill="1" applyBorder="1" applyAlignment="1">
      <alignment horizontal="left" vertical="top" wrapText="1"/>
    </xf>
    <xf numFmtId="0" fontId="4" fillId="8" borderId="27" xfId="0" applyFont="1" applyFill="1" applyBorder="1" applyAlignment="1">
      <alignment horizontal="left" vertical="top" wrapText="1"/>
    </xf>
    <xf numFmtId="0" fontId="6" fillId="0" borderId="0" xfId="0" applyFont="1" applyAlignment="1">
      <alignment horizontal="left" wrapText="1"/>
    </xf>
    <xf numFmtId="0" fontId="6" fillId="0" borderId="0" xfId="0" applyFont="1" applyAlignment="1">
      <alignment horizontal="left"/>
    </xf>
    <xf numFmtId="0" fontId="6" fillId="2" borderId="28"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xf>
    <xf numFmtId="0" fontId="6" fillId="2" borderId="5" xfId="0" applyFont="1" applyFill="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xf numFmtId="0" fontId="6" fillId="2" borderId="38" xfId="0" applyFont="1" applyFill="1" applyBorder="1" applyAlignment="1">
      <alignment horizontal="center" wrapText="1"/>
    </xf>
  </cellXfs>
  <cellStyles count="26">
    <cellStyle name="Comma 3" xfId="1"/>
    <cellStyle name="Hyperlink" xfId="2" builtinId="8"/>
    <cellStyle name="Normal" xfId="0" builtinId="0"/>
    <cellStyle name="Normal 10 2" xfId="3"/>
    <cellStyle name="Normal 11 2" xfId="4"/>
    <cellStyle name="Normal 12 2" xfId="5"/>
    <cellStyle name="Normal 13 2" xfId="6"/>
    <cellStyle name="Normal 14 2" xfId="7"/>
    <cellStyle name="Normal 2 10" xfId="8"/>
    <cellStyle name="Normal 2 11" xfId="9"/>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5 2" xfId="20"/>
    <cellStyle name="Normal 6 2" xfId="21"/>
    <cellStyle name="Normal 7 2" xfId="22"/>
    <cellStyle name="Normal 8 2" xfId="23"/>
    <cellStyle name="Normal 9 2" xfId="24"/>
    <cellStyle name="Percent 2" xfId="25"/>
  </cellStyles>
  <dxfs count="28">
    <dxf>
      <fill>
        <patternFill>
          <bgColor rgb="FFFF4343"/>
        </patternFill>
      </fill>
    </dxf>
    <dxf>
      <fill>
        <patternFill>
          <bgColor rgb="FFFF4343"/>
        </patternFill>
      </fill>
    </dxf>
    <dxf>
      <fill>
        <patternFill>
          <bgColor rgb="FF92D050"/>
        </patternFill>
      </fill>
    </dxf>
    <dxf>
      <fill>
        <patternFill>
          <bgColor rgb="FFFF4343"/>
        </patternFill>
      </fill>
    </dxf>
    <dxf>
      <fill>
        <patternFill>
          <bgColor rgb="FF92D050"/>
        </patternFill>
      </fill>
    </dxf>
    <dxf>
      <fill>
        <patternFill>
          <bgColor rgb="FFFF4343"/>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4343"/>
        </patternFill>
      </fill>
    </dxf>
    <dxf>
      <fill>
        <patternFill>
          <bgColor rgb="FFFF4343"/>
        </patternFill>
      </fill>
    </dxf>
    <dxf>
      <fill>
        <patternFill>
          <bgColor rgb="FF92D050"/>
        </patternFill>
      </fill>
    </dxf>
    <dxf>
      <fill>
        <patternFill>
          <bgColor rgb="FF92D050"/>
        </patternFill>
      </fill>
    </dxf>
    <dxf>
      <fill>
        <patternFill>
          <bgColor rgb="FFFF4343"/>
        </patternFill>
      </fill>
    </dxf>
    <dxf>
      <fill>
        <patternFill>
          <bgColor rgb="FFFF4343"/>
        </patternFill>
      </fill>
    </dxf>
    <dxf>
      <fill>
        <patternFill>
          <bgColor rgb="FF92D05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FFFFCC"/>
      <color rgb="FF0000FF"/>
      <color rgb="FFE4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1"/>
  <sheetViews>
    <sheetView tabSelected="1" zoomScaleNormal="100" workbookViewId="0">
      <selection activeCell="L24" sqref="L24"/>
    </sheetView>
  </sheetViews>
  <sheetFormatPr defaultRowHeight="12.5" x14ac:dyDescent="0.25"/>
  <cols>
    <col min="1" max="1" width="30.7265625" bestFit="1" customWidth="1"/>
    <col min="2" max="2" width="20.81640625" customWidth="1"/>
    <col min="3" max="3" width="14.7265625" customWidth="1"/>
    <col min="4" max="4" width="12.1796875" customWidth="1"/>
    <col min="5" max="6" width="13.453125" customWidth="1"/>
    <col min="7" max="7" width="14.453125" customWidth="1"/>
    <col min="8" max="8" width="16.54296875" customWidth="1"/>
    <col min="9" max="9" width="15.26953125" customWidth="1"/>
    <col min="10" max="10" width="15.1796875" customWidth="1"/>
    <col min="11" max="11" width="13.1796875" customWidth="1"/>
    <col min="12" max="13" width="13.81640625" customWidth="1"/>
    <col min="14" max="14" width="20.54296875" bestFit="1" customWidth="1"/>
    <col min="15" max="15" width="13.7265625" customWidth="1"/>
    <col min="16" max="16" width="11.81640625" customWidth="1"/>
    <col min="17" max="17" width="12.26953125" customWidth="1"/>
  </cols>
  <sheetData>
    <row r="1" spans="1:13" ht="15.5" x14ac:dyDescent="0.35">
      <c r="A1" s="9" t="s">
        <v>109</v>
      </c>
    </row>
    <row r="2" spans="1:13" ht="13" x14ac:dyDescent="0.3">
      <c r="A2" s="1"/>
      <c r="B2" s="2" t="s">
        <v>11</v>
      </c>
      <c r="C2" s="2" t="s">
        <v>12</v>
      </c>
      <c r="D2" s="3"/>
      <c r="E2" s="3"/>
      <c r="F2" s="3"/>
      <c r="G2" s="3"/>
      <c r="H2" s="3"/>
    </row>
    <row r="3" spans="1:13" ht="13" x14ac:dyDescent="0.3">
      <c r="A3" s="6" t="s">
        <v>30</v>
      </c>
      <c r="B3" s="65" t="s">
        <v>35</v>
      </c>
      <c r="C3" s="56" t="s">
        <v>112</v>
      </c>
      <c r="D3" s="3"/>
      <c r="E3" s="3"/>
      <c r="F3" s="3"/>
      <c r="G3" s="3"/>
      <c r="H3" s="3"/>
    </row>
    <row r="4" spans="1:13" ht="13" x14ac:dyDescent="0.3">
      <c r="A4" s="7" t="s">
        <v>10</v>
      </c>
      <c r="B4" s="65"/>
      <c r="C4" s="3"/>
      <c r="D4" s="3"/>
      <c r="E4" s="3"/>
      <c r="F4" s="3"/>
      <c r="G4" s="3"/>
      <c r="H4" s="3"/>
    </row>
    <row r="5" spans="1:13" ht="13" x14ac:dyDescent="0.3">
      <c r="A5" s="3"/>
      <c r="B5" s="3"/>
      <c r="C5" s="3"/>
      <c r="D5" s="45" t="s">
        <v>87</v>
      </c>
      <c r="F5" s="3"/>
      <c r="G5" s="3"/>
      <c r="H5" s="3"/>
    </row>
    <row r="6" spans="1:13" ht="15" customHeight="1" x14ac:dyDescent="0.3">
      <c r="A6" s="119" t="s">
        <v>13</v>
      </c>
      <c r="B6" s="121"/>
      <c r="C6" s="3"/>
      <c r="D6" s="45" t="s">
        <v>88</v>
      </c>
      <c r="F6" s="3"/>
      <c r="G6" s="3"/>
      <c r="H6" s="3"/>
    </row>
    <row r="7" spans="1:13" ht="13" x14ac:dyDescent="0.3">
      <c r="A7" s="120" t="s">
        <v>44</v>
      </c>
      <c r="B7" s="121"/>
      <c r="C7" s="3"/>
      <c r="D7" s="128" t="s">
        <v>89</v>
      </c>
      <c r="E7" s="129"/>
      <c r="F7" s="42" t="str">
        <f>'Planned DR Details'!I39</f>
        <v>Pass</v>
      </c>
      <c r="G7" s="3"/>
      <c r="H7" s="3"/>
    </row>
    <row r="8" spans="1:13" ht="13" x14ac:dyDescent="0.3">
      <c r="A8" s="118" t="s">
        <v>14</v>
      </c>
      <c r="B8" s="69"/>
      <c r="C8" s="3"/>
      <c r="D8" s="128" t="s">
        <v>90</v>
      </c>
      <c r="E8" s="129"/>
      <c r="F8" s="42" t="str">
        <f>Schedule!K8</f>
        <v>Pass</v>
      </c>
      <c r="G8" s="3"/>
      <c r="H8" s="3"/>
    </row>
    <row r="9" spans="1:13" ht="13" x14ac:dyDescent="0.3">
      <c r="A9" s="13" t="s">
        <v>15</v>
      </c>
      <c r="B9" s="64"/>
      <c r="C9" s="3"/>
      <c r="D9" s="74"/>
      <c r="E9" s="74"/>
      <c r="F9" s="74"/>
      <c r="G9" s="3"/>
      <c r="H9" s="3"/>
    </row>
    <row r="10" spans="1:13" ht="13" x14ac:dyDescent="0.3">
      <c r="A10" s="13" t="s">
        <v>16</v>
      </c>
      <c r="B10" s="63"/>
      <c r="C10" s="3"/>
      <c r="D10" s="3"/>
      <c r="E10" s="3"/>
      <c r="F10" s="3"/>
      <c r="G10" s="3"/>
      <c r="H10" s="3"/>
    </row>
    <row r="11" spans="1:13" ht="13" x14ac:dyDescent="0.3">
      <c r="A11" s="3"/>
      <c r="B11" s="3"/>
      <c r="C11" s="3"/>
      <c r="D11" s="3"/>
      <c r="E11" s="3"/>
      <c r="F11" s="3"/>
      <c r="G11" s="3"/>
      <c r="H11" s="3"/>
    </row>
    <row r="12" spans="1:13" s="74" customFormat="1" ht="22.5" customHeight="1" thickBot="1" x14ac:dyDescent="0.3">
      <c r="B12" s="80"/>
      <c r="C12" s="80"/>
      <c r="D12" s="80"/>
      <c r="E12" s="80"/>
      <c r="F12" s="80"/>
      <c r="G12" s="80"/>
      <c r="H12" s="80"/>
    </row>
    <row r="13" spans="1:13" ht="87.75" customHeight="1" thickBot="1" x14ac:dyDescent="0.35">
      <c r="A13" s="14" t="s">
        <v>22</v>
      </c>
      <c r="B13" s="34" t="s">
        <v>101</v>
      </c>
      <c r="C13" s="35" t="s">
        <v>68</v>
      </c>
      <c r="D13" s="35" t="s">
        <v>69</v>
      </c>
      <c r="E13" s="35" t="s">
        <v>102</v>
      </c>
      <c r="F13" s="35" t="s">
        <v>103</v>
      </c>
      <c r="G13" s="35" t="s">
        <v>108</v>
      </c>
      <c r="H13" s="34" t="s">
        <v>104</v>
      </c>
      <c r="I13" s="35" t="s">
        <v>105</v>
      </c>
      <c r="J13" s="124" t="s">
        <v>106</v>
      </c>
      <c r="K13" s="167" t="s">
        <v>107</v>
      </c>
      <c r="L13" s="126"/>
      <c r="M13" s="126"/>
    </row>
    <row r="14" spans="1:13" ht="13" x14ac:dyDescent="0.3">
      <c r="A14" s="39" t="s">
        <v>17</v>
      </c>
      <c r="B14" s="62">
        <v>0</v>
      </c>
      <c r="C14" s="61">
        <v>0</v>
      </c>
      <c r="D14" s="102">
        <f>MAX(B14,0)+C14</f>
        <v>0</v>
      </c>
      <c r="E14" s="98">
        <v>0</v>
      </c>
      <c r="F14" s="95">
        <v>0</v>
      </c>
      <c r="G14" s="81">
        <v>0</v>
      </c>
      <c r="H14" s="84">
        <v>0</v>
      </c>
      <c r="I14" s="50">
        <v>0</v>
      </c>
      <c r="J14" s="50">
        <v>0</v>
      </c>
      <c r="K14" s="125">
        <f t="shared" ref="K14:K36" si="0">MIN(C14,IF(D14-J14&lt;0,0,D14-J14))</f>
        <v>0</v>
      </c>
    </row>
    <row r="15" spans="1:13" ht="13" x14ac:dyDescent="0.3">
      <c r="A15" s="40" t="s">
        <v>0</v>
      </c>
      <c r="B15" s="60">
        <v>0</v>
      </c>
      <c r="C15" s="59">
        <v>0</v>
      </c>
      <c r="D15" s="97">
        <f t="shared" ref="D15:D36" si="1">MAX(B15,0)+C15</f>
        <v>0</v>
      </c>
      <c r="E15" s="99">
        <v>0</v>
      </c>
      <c r="F15" s="96">
        <v>0</v>
      </c>
      <c r="G15" s="82">
        <v>0</v>
      </c>
      <c r="H15" s="85">
        <v>0</v>
      </c>
      <c r="I15" s="51">
        <v>0</v>
      </c>
      <c r="J15" s="51">
        <v>0</v>
      </c>
      <c r="K15" s="52">
        <f t="shared" si="0"/>
        <v>0</v>
      </c>
    </row>
    <row r="16" spans="1:13" ht="13" x14ac:dyDescent="0.3">
      <c r="A16" s="40" t="s">
        <v>1</v>
      </c>
      <c r="B16" s="60">
        <v>0</v>
      </c>
      <c r="C16" s="59">
        <v>0</v>
      </c>
      <c r="D16" s="97">
        <f t="shared" si="1"/>
        <v>0</v>
      </c>
      <c r="E16" s="99">
        <v>0</v>
      </c>
      <c r="F16" s="96">
        <v>0</v>
      </c>
      <c r="G16" s="82">
        <v>0</v>
      </c>
      <c r="H16" s="85">
        <v>0</v>
      </c>
      <c r="I16" s="51">
        <v>0</v>
      </c>
      <c r="J16" s="51">
        <v>0</v>
      </c>
      <c r="K16" s="52">
        <f t="shared" si="0"/>
        <v>0</v>
      </c>
    </row>
    <row r="17" spans="1:15" ht="13" x14ac:dyDescent="0.3">
      <c r="A17" s="40" t="s">
        <v>24</v>
      </c>
      <c r="B17" s="60">
        <v>0</v>
      </c>
      <c r="C17" s="59">
        <v>0</v>
      </c>
      <c r="D17" s="97">
        <f t="shared" si="1"/>
        <v>0</v>
      </c>
      <c r="E17" s="99">
        <v>0</v>
      </c>
      <c r="F17" s="96">
        <v>0</v>
      </c>
      <c r="G17" s="82">
        <v>0</v>
      </c>
      <c r="H17" s="85">
        <v>0</v>
      </c>
      <c r="I17" s="51">
        <v>0</v>
      </c>
      <c r="J17" s="51">
        <v>0</v>
      </c>
      <c r="K17" s="52">
        <f t="shared" si="0"/>
        <v>0</v>
      </c>
    </row>
    <row r="18" spans="1:15" ht="13" x14ac:dyDescent="0.3">
      <c r="A18" s="40" t="s">
        <v>23</v>
      </c>
      <c r="B18" s="60">
        <v>0</v>
      </c>
      <c r="C18" s="59">
        <v>0</v>
      </c>
      <c r="D18" s="97">
        <f t="shared" si="1"/>
        <v>0</v>
      </c>
      <c r="E18" s="99">
        <v>0</v>
      </c>
      <c r="F18" s="96">
        <v>0</v>
      </c>
      <c r="G18" s="82">
        <v>0</v>
      </c>
      <c r="H18" s="85">
        <v>0</v>
      </c>
      <c r="I18" s="51">
        <v>0</v>
      </c>
      <c r="J18" s="51">
        <v>0</v>
      </c>
      <c r="K18" s="52">
        <f t="shared" si="0"/>
        <v>0</v>
      </c>
    </row>
    <row r="19" spans="1:15" ht="13" x14ac:dyDescent="0.3">
      <c r="A19" s="40" t="s">
        <v>2</v>
      </c>
      <c r="B19" s="60">
        <v>0</v>
      </c>
      <c r="C19" s="59">
        <v>0</v>
      </c>
      <c r="D19" s="97">
        <f t="shared" si="1"/>
        <v>0</v>
      </c>
      <c r="E19" s="99">
        <v>0</v>
      </c>
      <c r="F19" s="96">
        <v>0</v>
      </c>
      <c r="G19" s="82">
        <v>0</v>
      </c>
      <c r="H19" s="85">
        <v>0</v>
      </c>
      <c r="I19" s="51">
        <v>0</v>
      </c>
      <c r="J19" s="51">
        <v>0</v>
      </c>
      <c r="K19" s="52">
        <f t="shared" si="0"/>
        <v>0</v>
      </c>
    </row>
    <row r="20" spans="1:15" ht="13" x14ac:dyDescent="0.3">
      <c r="A20" s="40" t="s">
        <v>3</v>
      </c>
      <c r="B20" s="60">
        <v>0</v>
      </c>
      <c r="C20" s="59">
        <v>0</v>
      </c>
      <c r="D20" s="97">
        <f t="shared" si="1"/>
        <v>0</v>
      </c>
      <c r="E20" s="99">
        <v>0</v>
      </c>
      <c r="F20" s="96">
        <v>0</v>
      </c>
      <c r="G20" s="82">
        <v>0</v>
      </c>
      <c r="H20" s="85">
        <v>0</v>
      </c>
      <c r="I20" s="51">
        <v>0</v>
      </c>
      <c r="J20" s="51">
        <v>0</v>
      </c>
      <c r="K20" s="52">
        <f t="shared" si="0"/>
        <v>0</v>
      </c>
    </row>
    <row r="21" spans="1:15" ht="13" x14ac:dyDescent="0.3">
      <c r="A21" s="40" t="s">
        <v>4</v>
      </c>
      <c r="B21" s="60">
        <v>0</v>
      </c>
      <c r="C21" s="59">
        <v>0</v>
      </c>
      <c r="D21" s="97">
        <f t="shared" si="1"/>
        <v>0</v>
      </c>
      <c r="E21" s="99">
        <v>0</v>
      </c>
      <c r="F21" s="96">
        <v>0</v>
      </c>
      <c r="G21" s="82">
        <v>0</v>
      </c>
      <c r="H21" s="85">
        <v>0</v>
      </c>
      <c r="I21" s="51">
        <v>0</v>
      </c>
      <c r="J21" s="51">
        <v>0</v>
      </c>
      <c r="K21" s="52">
        <f t="shared" si="0"/>
        <v>0</v>
      </c>
    </row>
    <row r="22" spans="1:15" ht="13" x14ac:dyDescent="0.3">
      <c r="A22" s="40" t="s">
        <v>86</v>
      </c>
      <c r="B22" s="60">
        <v>0</v>
      </c>
      <c r="C22" s="59">
        <v>0</v>
      </c>
      <c r="D22" s="97">
        <f t="shared" si="1"/>
        <v>0</v>
      </c>
      <c r="E22" s="99">
        <v>0</v>
      </c>
      <c r="F22" s="96">
        <v>0</v>
      </c>
      <c r="G22" s="82">
        <v>0</v>
      </c>
      <c r="H22" s="85">
        <v>0</v>
      </c>
      <c r="I22" s="51">
        <v>0</v>
      </c>
      <c r="J22" s="51">
        <v>0</v>
      </c>
      <c r="K22" s="52">
        <f t="shared" si="0"/>
        <v>0</v>
      </c>
      <c r="O22" s="44"/>
    </row>
    <row r="23" spans="1:15" ht="13" x14ac:dyDescent="0.3">
      <c r="A23" s="40" t="s">
        <v>18</v>
      </c>
      <c r="B23" s="60">
        <v>0</v>
      </c>
      <c r="C23" s="59">
        <v>0</v>
      </c>
      <c r="D23" s="97">
        <f t="shared" si="1"/>
        <v>0</v>
      </c>
      <c r="E23" s="99">
        <v>0</v>
      </c>
      <c r="F23" s="96">
        <v>0</v>
      </c>
      <c r="G23" s="82">
        <v>0</v>
      </c>
      <c r="H23" s="85">
        <v>0</v>
      </c>
      <c r="I23" s="51">
        <v>0</v>
      </c>
      <c r="J23" s="51">
        <v>0</v>
      </c>
      <c r="K23" s="52">
        <f t="shared" si="0"/>
        <v>0</v>
      </c>
      <c r="M23" s="78"/>
    </row>
    <row r="24" spans="1:15" ht="13" x14ac:dyDescent="0.3">
      <c r="A24" s="40" t="s">
        <v>26</v>
      </c>
      <c r="B24" s="60">
        <v>0</v>
      </c>
      <c r="C24" s="59">
        <v>0</v>
      </c>
      <c r="D24" s="97">
        <f t="shared" si="1"/>
        <v>0</v>
      </c>
      <c r="E24" s="99">
        <v>0</v>
      </c>
      <c r="F24" s="96">
        <v>0</v>
      </c>
      <c r="G24" s="82">
        <v>0</v>
      </c>
      <c r="H24" s="85">
        <v>0</v>
      </c>
      <c r="I24" s="51">
        <v>0</v>
      </c>
      <c r="J24" s="51">
        <v>0</v>
      </c>
      <c r="K24" s="52">
        <f t="shared" si="0"/>
        <v>0</v>
      </c>
    </row>
    <row r="25" spans="1:15" ht="13" x14ac:dyDescent="0.3">
      <c r="A25" s="40" t="s">
        <v>25</v>
      </c>
      <c r="B25" s="60">
        <v>0</v>
      </c>
      <c r="C25" s="59">
        <v>0</v>
      </c>
      <c r="D25" s="97">
        <f t="shared" si="1"/>
        <v>0</v>
      </c>
      <c r="E25" s="99">
        <v>0</v>
      </c>
      <c r="F25" s="96">
        <v>0</v>
      </c>
      <c r="G25" s="82">
        <v>0</v>
      </c>
      <c r="H25" s="85">
        <v>0</v>
      </c>
      <c r="I25" s="51">
        <v>0</v>
      </c>
      <c r="J25" s="51">
        <v>0</v>
      </c>
      <c r="K25" s="52">
        <f t="shared" si="0"/>
        <v>0</v>
      </c>
    </row>
    <row r="26" spans="1:15" ht="13" x14ac:dyDescent="0.3">
      <c r="A26" s="40" t="s">
        <v>19</v>
      </c>
      <c r="B26" s="60">
        <v>0</v>
      </c>
      <c r="C26" s="59">
        <v>0</v>
      </c>
      <c r="D26" s="97">
        <f t="shared" si="1"/>
        <v>0</v>
      </c>
      <c r="E26" s="99">
        <v>0</v>
      </c>
      <c r="F26" s="96">
        <v>0</v>
      </c>
      <c r="G26" s="82">
        <v>0</v>
      </c>
      <c r="H26" s="85">
        <v>0</v>
      </c>
      <c r="I26" s="51">
        <v>0</v>
      </c>
      <c r="J26" s="51">
        <v>0</v>
      </c>
      <c r="K26" s="52">
        <f t="shared" si="0"/>
        <v>0</v>
      </c>
    </row>
    <row r="27" spans="1:15" ht="13" x14ac:dyDescent="0.3">
      <c r="A27" s="40" t="s">
        <v>31</v>
      </c>
      <c r="B27" s="60">
        <v>0</v>
      </c>
      <c r="C27" s="59">
        <v>0</v>
      </c>
      <c r="D27" s="97">
        <f t="shared" si="1"/>
        <v>0</v>
      </c>
      <c r="E27" s="99">
        <v>0</v>
      </c>
      <c r="F27" s="96">
        <v>0</v>
      </c>
      <c r="G27" s="82">
        <v>0</v>
      </c>
      <c r="H27" s="86">
        <v>0</v>
      </c>
      <c r="I27" s="121">
        <v>0</v>
      </c>
      <c r="J27" s="53">
        <f>MAX(H27,I27,10)</f>
        <v>10</v>
      </c>
      <c r="K27" s="12">
        <f t="shared" si="0"/>
        <v>0</v>
      </c>
      <c r="L27" s="89" t="s">
        <v>118</v>
      </c>
      <c r="M27" s="122"/>
    </row>
    <row r="28" spans="1:15" ht="13" x14ac:dyDescent="0.3">
      <c r="A28" s="40" t="s">
        <v>5</v>
      </c>
      <c r="B28" s="60">
        <v>0</v>
      </c>
      <c r="C28" s="59">
        <v>0</v>
      </c>
      <c r="D28" s="97">
        <f t="shared" si="1"/>
        <v>0</v>
      </c>
      <c r="E28" s="99">
        <v>0</v>
      </c>
      <c r="F28" s="96">
        <v>0</v>
      </c>
      <c r="G28" s="82">
        <v>0</v>
      </c>
      <c r="H28" s="85">
        <v>0</v>
      </c>
      <c r="I28" s="51">
        <v>0</v>
      </c>
      <c r="J28" s="51">
        <v>0</v>
      </c>
      <c r="K28" s="52">
        <f t="shared" si="0"/>
        <v>0</v>
      </c>
    </row>
    <row r="29" spans="1:15" ht="13" x14ac:dyDescent="0.3">
      <c r="A29" s="40" t="s">
        <v>6</v>
      </c>
      <c r="B29" s="60">
        <v>0</v>
      </c>
      <c r="C29" s="59">
        <v>0</v>
      </c>
      <c r="D29" s="97">
        <f t="shared" si="1"/>
        <v>0</v>
      </c>
      <c r="E29" s="99">
        <v>0</v>
      </c>
      <c r="F29" s="96">
        <v>0</v>
      </c>
      <c r="G29" s="82">
        <v>0</v>
      </c>
      <c r="H29" s="85">
        <v>0</v>
      </c>
      <c r="I29" s="51">
        <v>0</v>
      </c>
      <c r="J29" s="51">
        <v>0</v>
      </c>
      <c r="K29" s="52">
        <f t="shared" si="0"/>
        <v>0</v>
      </c>
      <c r="L29" s="122"/>
    </row>
    <row r="30" spans="1:15" ht="13" x14ac:dyDescent="0.3">
      <c r="A30" s="40" t="s">
        <v>7</v>
      </c>
      <c r="B30" s="60">
        <v>0</v>
      </c>
      <c r="C30" s="59">
        <v>0</v>
      </c>
      <c r="D30" s="97">
        <f t="shared" si="1"/>
        <v>0</v>
      </c>
      <c r="E30" s="99">
        <v>0</v>
      </c>
      <c r="F30" s="96">
        <v>0</v>
      </c>
      <c r="G30" s="82">
        <v>0</v>
      </c>
      <c r="H30" s="85">
        <v>0</v>
      </c>
      <c r="I30" s="51">
        <v>0</v>
      </c>
      <c r="J30" s="51">
        <v>0</v>
      </c>
      <c r="K30" s="52">
        <f t="shared" si="0"/>
        <v>0</v>
      </c>
    </row>
    <row r="31" spans="1:15" ht="13" x14ac:dyDescent="0.3">
      <c r="A31" s="40" t="s">
        <v>20</v>
      </c>
      <c r="B31" s="60">
        <v>0</v>
      </c>
      <c r="C31" s="59">
        <v>0</v>
      </c>
      <c r="D31" s="97">
        <f t="shared" si="1"/>
        <v>0</v>
      </c>
      <c r="E31" s="99">
        <v>0</v>
      </c>
      <c r="F31" s="96">
        <v>0</v>
      </c>
      <c r="G31" s="82">
        <v>0</v>
      </c>
      <c r="H31" s="86">
        <v>0</v>
      </c>
      <c r="I31" s="64">
        <v>0</v>
      </c>
      <c r="J31" s="53">
        <f>MAX(H31,I31,10)</f>
        <v>10</v>
      </c>
      <c r="K31" s="12">
        <f t="shared" si="0"/>
        <v>0</v>
      </c>
      <c r="L31" s="89" t="s">
        <v>118</v>
      </c>
      <c r="M31" s="122"/>
    </row>
    <row r="32" spans="1:15" ht="13" x14ac:dyDescent="0.3">
      <c r="A32" s="40" t="s">
        <v>8</v>
      </c>
      <c r="B32" s="60">
        <v>0</v>
      </c>
      <c r="C32" s="59">
        <v>0</v>
      </c>
      <c r="D32" s="97">
        <f t="shared" si="1"/>
        <v>0</v>
      </c>
      <c r="E32" s="99">
        <v>0</v>
      </c>
      <c r="F32" s="96">
        <v>0</v>
      </c>
      <c r="G32" s="82">
        <v>0</v>
      </c>
      <c r="H32" s="85">
        <v>0</v>
      </c>
      <c r="I32" s="51">
        <v>0</v>
      </c>
      <c r="J32" s="51">
        <v>0</v>
      </c>
      <c r="K32" s="52">
        <f t="shared" si="0"/>
        <v>0</v>
      </c>
    </row>
    <row r="33" spans="1:11" ht="13" x14ac:dyDescent="0.3">
      <c r="A33" s="40" t="s">
        <v>21</v>
      </c>
      <c r="B33" s="60">
        <v>0</v>
      </c>
      <c r="C33" s="59">
        <v>0</v>
      </c>
      <c r="D33" s="97">
        <f t="shared" si="1"/>
        <v>0</v>
      </c>
      <c r="E33" s="99">
        <v>0</v>
      </c>
      <c r="F33" s="96">
        <v>0</v>
      </c>
      <c r="G33" s="82">
        <v>0</v>
      </c>
      <c r="H33" s="85">
        <v>0</v>
      </c>
      <c r="I33" s="51">
        <v>0</v>
      </c>
      <c r="J33" s="51">
        <v>0</v>
      </c>
      <c r="K33" s="52">
        <f t="shared" si="0"/>
        <v>0</v>
      </c>
    </row>
    <row r="34" spans="1:11" ht="13" x14ac:dyDescent="0.3">
      <c r="A34" s="40" t="s">
        <v>27</v>
      </c>
      <c r="B34" s="60">
        <v>0</v>
      </c>
      <c r="C34" s="59">
        <v>0</v>
      </c>
      <c r="D34" s="97">
        <f t="shared" si="1"/>
        <v>0</v>
      </c>
      <c r="E34" s="99">
        <v>0</v>
      </c>
      <c r="F34" s="96">
        <v>0</v>
      </c>
      <c r="G34" s="82">
        <v>0</v>
      </c>
      <c r="H34" s="85">
        <v>0</v>
      </c>
      <c r="I34" s="51">
        <v>0</v>
      </c>
      <c r="J34" s="51">
        <v>0</v>
      </c>
      <c r="K34" s="52">
        <f t="shared" si="0"/>
        <v>0</v>
      </c>
    </row>
    <row r="35" spans="1:11" ht="13" x14ac:dyDescent="0.3">
      <c r="A35" s="40" t="s">
        <v>28</v>
      </c>
      <c r="B35" s="60">
        <v>0</v>
      </c>
      <c r="C35" s="59">
        <v>0</v>
      </c>
      <c r="D35" s="97">
        <f t="shared" si="1"/>
        <v>0</v>
      </c>
      <c r="E35" s="99">
        <v>0</v>
      </c>
      <c r="F35" s="96">
        <v>0</v>
      </c>
      <c r="G35" s="82">
        <v>0</v>
      </c>
      <c r="H35" s="85">
        <v>0</v>
      </c>
      <c r="I35" s="51">
        <v>0</v>
      </c>
      <c r="J35" s="51">
        <v>0</v>
      </c>
      <c r="K35" s="52">
        <f t="shared" si="0"/>
        <v>0</v>
      </c>
    </row>
    <row r="36" spans="1:11" ht="13.5" thickBot="1" x14ac:dyDescent="0.35">
      <c r="A36" s="41" t="s">
        <v>9</v>
      </c>
      <c r="B36" s="58">
        <v>0</v>
      </c>
      <c r="C36" s="57">
        <v>0</v>
      </c>
      <c r="D36" s="103">
        <f t="shared" si="1"/>
        <v>0</v>
      </c>
      <c r="E36" s="100">
        <v>0</v>
      </c>
      <c r="F36" s="101">
        <v>0</v>
      </c>
      <c r="G36" s="83">
        <v>0</v>
      </c>
      <c r="H36" s="87">
        <v>0</v>
      </c>
      <c r="I36" s="54">
        <v>0</v>
      </c>
      <c r="J36" s="54">
        <v>0</v>
      </c>
      <c r="K36" s="55">
        <f t="shared" si="0"/>
        <v>0</v>
      </c>
    </row>
    <row r="37" spans="1:11" ht="13.5" thickBot="1" x14ac:dyDescent="0.35">
      <c r="A37" s="8" t="s">
        <v>29</v>
      </c>
      <c r="B37" s="36">
        <f t="shared" ref="B37:G37" si="2">SUM(B14:B36)</f>
        <v>0</v>
      </c>
      <c r="C37" s="37">
        <f t="shared" si="2"/>
        <v>0</v>
      </c>
      <c r="D37" s="94">
        <f t="shared" si="2"/>
        <v>0</v>
      </c>
      <c r="E37" s="93">
        <f t="shared" si="2"/>
        <v>0</v>
      </c>
      <c r="F37" s="37">
        <f t="shared" si="2"/>
        <v>0</v>
      </c>
      <c r="G37" s="37">
        <f t="shared" si="2"/>
        <v>0</v>
      </c>
      <c r="H37" s="36">
        <f t="shared" ref="H37:K37" si="3">SUM(H14:H36)</f>
        <v>0</v>
      </c>
      <c r="I37" s="37">
        <f t="shared" si="3"/>
        <v>0</v>
      </c>
      <c r="J37" s="37">
        <f t="shared" si="3"/>
        <v>20</v>
      </c>
      <c r="K37" s="38">
        <f t="shared" si="3"/>
        <v>0</v>
      </c>
    </row>
    <row r="38" spans="1:11" ht="23.25" customHeight="1" x14ac:dyDescent="0.35">
      <c r="A38" s="9" t="s">
        <v>84</v>
      </c>
      <c r="B38" s="90"/>
      <c r="C38" s="90"/>
      <c r="D38" s="90"/>
      <c r="E38" s="91"/>
      <c r="F38" s="91"/>
      <c r="G38" s="92"/>
      <c r="H38" s="92"/>
    </row>
    <row r="39" spans="1:11" s="74" customFormat="1" ht="30" customHeight="1" x14ac:dyDescent="0.25">
      <c r="A39" s="127" t="s">
        <v>111</v>
      </c>
      <c r="B39" s="127"/>
      <c r="C39" s="127"/>
      <c r="D39" s="127"/>
      <c r="E39" s="127"/>
      <c r="F39" s="127"/>
      <c r="G39" s="127"/>
      <c r="H39" s="127"/>
      <c r="I39" s="127"/>
      <c r="J39" s="127"/>
      <c r="K39" s="127"/>
    </row>
    <row r="40" spans="1:11" ht="43.5" customHeight="1" x14ac:dyDescent="0.25">
      <c r="A40" s="127" t="s">
        <v>110</v>
      </c>
      <c r="B40" s="127"/>
      <c r="C40" s="127"/>
      <c r="D40" s="127"/>
      <c r="E40" s="127"/>
      <c r="F40" s="127"/>
      <c r="G40" s="127"/>
      <c r="H40" s="127"/>
      <c r="I40" s="127"/>
      <c r="J40" s="127"/>
      <c r="K40" s="127"/>
    </row>
    <row r="41" spans="1:11" ht="54.75" customHeight="1" x14ac:dyDescent="0.25">
      <c r="A41" s="127" t="s">
        <v>117</v>
      </c>
      <c r="B41" s="127"/>
      <c r="C41" s="127"/>
      <c r="D41" s="127"/>
      <c r="E41" s="127"/>
      <c r="F41" s="127"/>
      <c r="G41" s="127"/>
      <c r="H41" s="127"/>
      <c r="I41" s="127"/>
      <c r="J41" s="127"/>
      <c r="K41" s="127"/>
    </row>
  </sheetData>
  <mergeCells count="5">
    <mergeCell ref="A39:K39"/>
    <mergeCell ref="A40:K40"/>
    <mergeCell ref="A41:K41"/>
    <mergeCell ref="D7:E7"/>
    <mergeCell ref="D8:E8"/>
  </mergeCells>
  <conditionalFormatting sqref="C14:C36">
    <cfRule type="containsBlanks" dxfId="27" priority="99" stopIfTrue="1">
      <formula>LEN(TRIM(C14))=0</formula>
    </cfRule>
    <cfRule type="containsBlanks" dxfId="26" priority="100" stopIfTrue="1">
      <formula>LEN(TRIM(C14))=0</formula>
    </cfRule>
    <cfRule type="containsBlanks" dxfId="25" priority="101" stopIfTrue="1">
      <formula>LEN(TRIM(C14))=0</formula>
    </cfRule>
    <cfRule type="containsBlanks" dxfId="24" priority="102" stopIfTrue="1">
      <formula>LEN(TRIM(C14))=0</formula>
    </cfRule>
  </conditionalFormatting>
  <conditionalFormatting sqref="F7:F8">
    <cfRule type="cellIs" dxfId="23" priority="86" stopIfTrue="1" operator="equal">
      <formula>"Pass"</formula>
    </cfRule>
    <cfRule type="cellIs" dxfId="22" priority="87" stopIfTrue="1" operator="equal">
      <formula>"Fail"</formula>
    </cfRule>
    <cfRule type="cellIs" dxfId="21" priority="88" stopIfTrue="1" operator="equal">
      <formula>"Fail"</formula>
    </cfRule>
    <cfRule type="cellIs" dxfId="20" priority="89" stopIfTrue="1" operator="equal">
      <formula>"Pass"</formula>
    </cfRule>
  </conditionalFormatting>
  <conditionalFormatting sqref="F9">
    <cfRule type="cellIs" dxfId="19" priority="82" stopIfTrue="1" operator="equal">
      <formula>"Pass"</formula>
    </cfRule>
    <cfRule type="cellIs" dxfId="18" priority="83" stopIfTrue="1" operator="equal">
      <formula>"Fail"</formula>
    </cfRule>
    <cfRule type="cellIs" dxfId="17" priority="84" stopIfTrue="1" operator="equal">
      <formula>"Fail"</formula>
    </cfRule>
    <cfRule type="cellIs" dxfId="16" priority="85" stopIfTrue="1" operator="equal">
      <formula>"Pass"</formula>
    </cfRule>
  </conditionalFormatting>
  <conditionalFormatting sqref="G14:G36">
    <cfRule type="cellIs" dxfId="15" priority="76" operator="equal">
      <formula>D14-E14-F14</formula>
    </cfRule>
    <cfRule type="cellIs" dxfId="14" priority="77" operator="lessThan">
      <formula>D14-E14-F14</formula>
    </cfRule>
    <cfRule type="cellIs" dxfId="13" priority="103" operator="greaterThan">
      <formula>D14-E14-F14</formula>
    </cfRule>
  </conditionalFormatting>
  <conditionalFormatting sqref="E14:G36">
    <cfRule type="expression" dxfId="12" priority="1" stopIfTrue="1">
      <formula>$D14+$E14+$F14+$G14=0</formula>
    </cfRule>
  </conditionalFormatting>
  <conditionalFormatting sqref="E14:E36">
    <cfRule type="cellIs" dxfId="11" priority="104" operator="greaterThan">
      <formula>D14-F14-G14</formula>
    </cfRule>
    <cfRule type="cellIs" dxfId="10" priority="105" operator="lessThan">
      <formula>D14-F14-G14</formula>
    </cfRule>
    <cfRule type="cellIs" dxfId="9" priority="115" operator="equal">
      <formula>D14-F14-G14</formula>
    </cfRule>
  </conditionalFormatting>
  <conditionalFormatting sqref="F14:F36">
    <cfRule type="cellIs" dxfId="8" priority="3" operator="equal">
      <formula>$D14-$E14-$G14</formula>
    </cfRule>
    <cfRule type="cellIs" dxfId="7" priority="4" operator="lessThan">
      <formula>$D14-$E14-$G14</formula>
    </cfRule>
    <cfRule type="cellIs" dxfId="6" priority="6" operator="greaterThan">
      <formula>$D14-$E14-$G14</formula>
    </cfRule>
  </conditionalFormatting>
  <dataValidations count="2">
    <dataValidation type="custom" allowBlank="1" showInputMessage="1" showErrorMessage="1" sqref="D14:D36">
      <formula1>E14+G14</formula1>
    </dataValidation>
    <dataValidation type="list" allowBlank="1" showInputMessage="1" showErrorMessage="1" sqref="B3">
      <formula1>RPMAUCTION</formula1>
    </dataValidation>
  </dataValidations>
  <pageMargins left="0.7" right="0.7" top="0.75" bottom="0.75" header="0.3" footer="0.3"/>
  <pageSetup scale="59" orientation="landscape" r:id="rId1"/>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DDLB!$B$2:$B$5</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5"/>
  <sheetViews>
    <sheetView zoomScaleNormal="100" workbookViewId="0">
      <selection activeCell="B3" sqref="B3"/>
    </sheetView>
  </sheetViews>
  <sheetFormatPr defaultRowHeight="12.5" x14ac:dyDescent="0.25"/>
  <cols>
    <col min="1" max="1" width="18.7265625" customWidth="1"/>
    <col min="2" max="2" width="17.26953125" customWidth="1"/>
    <col min="3" max="3" width="17.81640625" customWidth="1"/>
    <col min="4" max="4" width="18.1796875" customWidth="1"/>
    <col min="5" max="5" width="16" customWidth="1"/>
    <col min="6" max="6" width="12.54296875" customWidth="1"/>
    <col min="7" max="7" width="14.453125" customWidth="1"/>
    <col min="8" max="8" width="24.54296875" customWidth="1"/>
    <col min="9" max="9" width="14" customWidth="1"/>
    <col min="10" max="10" width="12.81640625" customWidth="1"/>
    <col min="11" max="12" width="10.26953125" customWidth="1"/>
  </cols>
  <sheetData>
    <row r="1" spans="1:21" ht="15.5" x14ac:dyDescent="0.35">
      <c r="A1" s="9" t="s">
        <v>51</v>
      </c>
      <c r="B1" s="3"/>
      <c r="C1" s="3"/>
      <c r="D1" s="3"/>
      <c r="E1" s="3"/>
      <c r="F1" s="3"/>
      <c r="G1" s="3"/>
      <c r="H1" s="3"/>
    </row>
    <row r="2" spans="1:21" ht="13" x14ac:dyDescent="0.3">
      <c r="A2" s="3"/>
      <c r="B2" s="3"/>
      <c r="C2" s="1"/>
      <c r="D2" s="2" t="s">
        <v>11</v>
      </c>
      <c r="E2" s="2" t="s">
        <v>12</v>
      </c>
      <c r="F2" s="3"/>
      <c r="G2" s="3"/>
      <c r="H2" s="3"/>
    </row>
    <row r="3" spans="1:21" ht="13" x14ac:dyDescent="0.3">
      <c r="A3" s="115" t="s">
        <v>44</v>
      </c>
      <c r="B3" s="117" t="str">
        <f>IF('DR Sell Offer Plan Summary'!B7="","",'DR Sell Offer Plan Summary'!B7)</f>
        <v/>
      </c>
      <c r="C3" s="116" t="s">
        <v>30</v>
      </c>
      <c r="D3" s="88" t="str">
        <f>'DR Sell Offer Plan Summary'!B3</f>
        <v>3rd Incremental Auction</v>
      </c>
      <c r="E3" s="56" t="str">
        <f>'DR Sell Offer Plan Summary'!C3</f>
        <v>2025/2026</v>
      </c>
      <c r="F3" s="3"/>
      <c r="G3" s="3"/>
      <c r="H3" s="3"/>
    </row>
    <row r="4" spans="1:21" ht="13" x14ac:dyDescent="0.3">
      <c r="A4" s="3"/>
      <c r="B4" s="3"/>
      <c r="C4" s="15" t="s">
        <v>10</v>
      </c>
      <c r="D4" s="65"/>
      <c r="E4" s="3"/>
      <c r="F4" s="3"/>
      <c r="G4" s="3"/>
      <c r="H4" s="3"/>
    </row>
    <row r="5" spans="1:21" ht="13" x14ac:dyDescent="0.3">
      <c r="A5" s="3"/>
      <c r="B5" s="3"/>
      <c r="C5" s="8"/>
      <c r="D5" s="11"/>
      <c r="E5" s="3"/>
      <c r="F5" s="3"/>
      <c r="G5" s="3"/>
      <c r="H5" s="3"/>
    </row>
    <row r="6" spans="1:21" ht="13.5" thickBot="1" x14ac:dyDescent="0.35">
      <c r="A6" s="5" t="s">
        <v>49</v>
      </c>
      <c r="B6" s="3"/>
      <c r="C6" s="3"/>
      <c r="D6" s="3"/>
      <c r="E6" s="3"/>
      <c r="F6" s="3"/>
      <c r="G6" s="3"/>
      <c r="H6" s="3"/>
      <c r="I6" s="3"/>
      <c r="J6" s="3"/>
    </row>
    <row r="7" spans="1:21" x14ac:dyDescent="0.25">
      <c r="A7" s="133" t="s">
        <v>79</v>
      </c>
      <c r="B7" s="134"/>
      <c r="C7" s="134"/>
      <c r="D7" s="134"/>
      <c r="E7" s="134"/>
      <c r="F7" s="134"/>
      <c r="G7" s="134"/>
      <c r="H7" s="134"/>
      <c r="I7" s="134"/>
      <c r="J7" s="134"/>
      <c r="K7" s="134"/>
      <c r="L7" s="135"/>
    </row>
    <row r="8" spans="1:21" x14ac:dyDescent="0.25">
      <c r="A8" s="136"/>
      <c r="B8" s="137"/>
      <c r="C8" s="137"/>
      <c r="D8" s="137"/>
      <c r="E8" s="137"/>
      <c r="F8" s="137"/>
      <c r="G8" s="137"/>
      <c r="H8" s="137"/>
      <c r="I8" s="137"/>
      <c r="J8" s="137"/>
      <c r="K8" s="137"/>
      <c r="L8" s="138"/>
    </row>
    <row r="9" spans="1:21" x14ac:dyDescent="0.25">
      <c r="A9" s="136"/>
      <c r="B9" s="137"/>
      <c r="C9" s="137"/>
      <c r="D9" s="137"/>
      <c r="E9" s="137"/>
      <c r="F9" s="137"/>
      <c r="G9" s="137"/>
      <c r="H9" s="137"/>
      <c r="I9" s="137"/>
      <c r="J9" s="137"/>
      <c r="K9" s="137"/>
      <c r="L9" s="138"/>
    </row>
    <row r="10" spans="1:21" x14ac:dyDescent="0.25">
      <c r="A10" s="136"/>
      <c r="B10" s="137"/>
      <c r="C10" s="137"/>
      <c r="D10" s="137"/>
      <c r="E10" s="137"/>
      <c r="F10" s="137"/>
      <c r="G10" s="137"/>
      <c r="H10" s="137"/>
      <c r="I10" s="137"/>
      <c r="J10" s="137"/>
      <c r="K10" s="137"/>
      <c r="L10" s="138"/>
    </row>
    <row r="11" spans="1:21" ht="13" thickBot="1" x14ac:dyDescent="0.3">
      <c r="A11" s="139"/>
      <c r="B11" s="140"/>
      <c r="C11" s="140"/>
      <c r="D11" s="140"/>
      <c r="E11" s="140"/>
      <c r="F11" s="140"/>
      <c r="G11" s="140"/>
      <c r="H11" s="140"/>
      <c r="I11" s="140"/>
      <c r="J11" s="140"/>
      <c r="K11" s="140"/>
      <c r="L11" s="141"/>
    </row>
    <row r="12" spans="1:21" s="27" customFormat="1" ht="13" x14ac:dyDescent="0.25">
      <c r="A12" s="26"/>
      <c r="B12" s="26"/>
      <c r="C12" s="26"/>
      <c r="D12" s="26"/>
      <c r="E12" s="26"/>
      <c r="F12" s="26"/>
      <c r="G12" s="26"/>
      <c r="H12" s="26"/>
      <c r="I12" s="26"/>
      <c r="J12" s="26"/>
      <c r="K12" s="26"/>
      <c r="L12" s="26"/>
    </row>
    <row r="13" spans="1:21" ht="13.5" thickBot="1" x14ac:dyDescent="0.35">
      <c r="A13" s="24" t="s">
        <v>48</v>
      </c>
      <c r="B13" s="23"/>
      <c r="C13" s="23"/>
      <c r="D13" s="23"/>
      <c r="E13" s="23"/>
      <c r="F13" s="23"/>
      <c r="G13" s="23"/>
      <c r="H13" s="23"/>
      <c r="I13" s="23"/>
      <c r="J13" s="20"/>
      <c r="K13" s="20"/>
    </row>
    <row r="14" spans="1:21" ht="13" x14ac:dyDescent="0.3">
      <c r="A14" s="142" t="s">
        <v>95</v>
      </c>
      <c r="B14" s="143"/>
      <c r="C14" s="143"/>
      <c r="D14" s="143"/>
      <c r="E14" s="143"/>
      <c r="F14" s="143"/>
      <c r="G14" s="143"/>
      <c r="H14" s="143"/>
      <c r="I14" s="143"/>
      <c r="J14" s="143"/>
      <c r="K14" s="143"/>
      <c r="L14" s="144"/>
      <c r="O14" s="22"/>
      <c r="P14" s="27"/>
      <c r="Q14" s="27"/>
      <c r="R14" s="27"/>
      <c r="S14" s="27"/>
      <c r="T14" s="27"/>
      <c r="U14" s="27"/>
    </row>
    <row r="15" spans="1:21" ht="13" x14ac:dyDescent="0.3">
      <c r="A15" s="145"/>
      <c r="B15" s="146"/>
      <c r="C15" s="146"/>
      <c r="D15" s="146"/>
      <c r="E15" s="146"/>
      <c r="F15" s="146"/>
      <c r="G15" s="146"/>
      <c r="H15" s="146"/>
      <c r="I15" s="146"/>
      <c r="J15" s="146"/>
      <c r="K15" s="146"/>
      <c r="L15" s="147"/>
      <c r="O15" s="4"/>
      <c r="P15" s="27"/>
      <c r="Q15" s="27"/>
      <c r="R15" s="27"/>
      <c r="S15" s="27"/>
      <c r="T15" s="27"/>
      <c r="U15" s="27"/>
    </row>
    <row r="16" spans="1:21" ht="13" x14ac:dyDescent="0.3">
      <c r="A16" s="145"/>
      <c r="B16" s="146"/>
      <c r="C16" s="146"/>
      <c r="D16" s="146"/>
      <c r="E16" s="146"/>
      <c r="F16" s="146"/>
      <c r="G16" s="146"/>
      <c r="H16" s="146"/>
      <c r="I16" s="146"/>
      <c r="J16" s="146"/>
      <c r="K16" s="146"/>
      <c r="L16" s="147"/>
      <c r="O16" s="4"/>
      <c r="P16" s="27"/>
      <c r="Q16" s="27"/>
      <c r="R16" s="27"/>
      <c r="S16" s="27"/>
      <c r="T16" s="27"/>
      <c r="U16" s="27"/>
    </row>
    <row r="17" spans="1:21" ht="13" x14ac:dyDescent="0.3">
      <c r="A17" s="145"/>
      <c r="B17" s="146"/>
      <c r="C17" s="146"/>
      <c r="D17" s="146"/>
      <c r="E17" s="146"/>
      <c r="F17" s="146"/>
      <c r="G17" s="146"/>
      <c r="H17" s="146"/>
      <c r="I17" s="146"/>
      <c r="J17" s="146"/>
      <c r="K17" s="146"/>
      <c r="L17" s="147"/>
      <c r="O17" s="4"/>
      <c r="P17" s="27"/>
      <c r="Q17" s="27"/>
      <c r="R17" s="27"/>
      <c r="S17" s="27"/>
      <c r="T17" s="27"/>
      <c r="U17" s="27"/>
    </row>
    <row r="18" spans="1:21" ht="13" thickBot="1" x14ac:dyDescent="0.3">
      <c r="A18" s="148"/>
      <c r="B18" s="149"/>
      <c r="C18" s="149"/>
      <c r="D18" s="149"/>
      <c r="E18" s="149"/>
      <c r="F18" s="149"/>
      <c r="G18" s="149"/>
      <c r="H18" s="149"/>
      <c r="I18" s="149"/>
      <c r="J18" s="149"/>
      <c r="K18" s="149"/>
      <c r="L18" s="150"/>
      <c r="O18" s="27"/>
      <c r="P18" s="27"/>
      <c r="Q18" s="27"/>
      <c r="R18" s="27"/>
      <c r="S18" s="27"/>
      <c r="T18" s="27"/>
      <c r="U18" s="27"/>
    </row>
    <row r="19" spans="1:21" s="27" customFormat="1" ht="13" x14ac:dyDescent="0.3">
      <c r="A19" s="4"/>
      <c r="B19" s="23"/>
      <c r="C19" s="23"/>
      <c r="D19" s="23"/>
      <c r="E19" s="23"/>
      <c r="F19" s="23"/>
      <c r="G19" s="23"/>
      <c r="H19" s="23"/>
      <c r="I19" s="23"/>
      <c r="J19" s="20"/>
      <c r="K19" s="20"/>
      <c r="L19" s="28"/>
    </row>
    <row r="20" spans="1:21" ht="13.5" thickBot="1" x14ac:dyDescent="0.35">
      <c r="A20" s="25" t="s">
        <v>50</v>
      </c>
      <c r="B20" s="23"/>
      <c r="C20" s="23"/>
      <c r="D20" s="23"/>
      <c r="E20" s="23"/>
      <c r="F20" s="23"/>
      <c r="G20" s="23"/>
      <c r="H20" s="23"/>
      <c r="I20" s="23"/>
      <c r="J20" s="20"/>
      <c r="K20" s="20"/>
      <c r="O20" s="22"/>
      <c r="P20" s="27"/>
      <c r="Q20" s="27"/>
      <c r="R20" s="27"/>
      <c r="S20" s="27"/>
      <c r="T20" s="27"/>
      <c r="U20" s="27"/>
    </row>
    <row r="21" spans="1:21" ht="12.75" customHeight="1" x14ac:dyDescent="0.3">
      <c r="A21" s="142" t="s">
        <v>80</v>
      </c>
      <c r="B21" s="151"/>
      <c r="C21" s="151"/>
      <c r="D21" s="151"/>
      <c r="E21" s="151"/>
      <c r="F21" s="151"/>
      <c r="G21" s="151"/>
      <c r="H21" s="151"/>
      <c r="I21" s="151"/>
      <c r="J21" s="151"/>
      <c r="K21" s="151"/>
      <c r="L21" s="152"/>
      <c r="O21" s="22"/>
      <c r="P21" s="27"/>
      <c r="Q21" s="27"/>
      <c r="R21" s="27"/>
      <c r="S21" s="27"/>
      <c r="T21" s="27"/>
      <c r="U21" s="27"/>
    </row>
    <row r="22" spans="1:21" ht="13" x14ac:dyDescent="0.3">
      <c r="A22" s="153"/>
      <c r="B22" s="154"/>
      <c r="C22" s="154"/>
      <c r="D22" s="154"/>
      <c r="E22" s="154"/>
      <c r="F22" s="154"/>
      <c r="G22" s="154"/>
      <c r="H22" s="154"/>
      <c r="I22" s="154"/>
      <c r="J22" s="154"/>
      <c r="K22" s="154"/>
      <c r="L22" s="155"/>
      <c r="O22" s="22"/>
      <c r="P22" s="27"/>
      <c r="Q22" s="27"/>
      <c r="R22" s="27"/>
      <c r="S22" s="27"/>
      <c r="T22" s="27"/>
      <c r="U22" s="27"/>
    </row>
    <row r="23" spans="1:21" x14ac:dyDescent="0.25">
      <c r="A23" s="153"/>
      <c r="B23" s="154"/>
      <c r="C23" s="154"/>
      <c r="D23" s="154"/>
      <c r="E23" s="154"/>
      <c r="F23" s="154"/>
      <c r="G23" s="154"/>
      <c r="H23" s="154"/>
      <c r="I23" s="154"/>
      <c r="J23" s="154"/>
      <c r="K23" s="154"/>
      <c r="L23" s="155"/>
      <c r="O23" s="27"/>
      <c r="P23" s="27"/>
      <c r="Q23" s="27"/>
      <c r="R23" s="27"/>
      <c r="S23" s="27"/>
      <c r="T23" s="27"/>
      <c r="U23" s="27"/>
    </row>
    <row r="24" spans="1:21" x14ac:dyDescent="0.25">
      <c r="A24" s="153"/>
      <c r="B24" s="154"/>
      <c r="C24" s="154"/>
      <c r="D24" s="154"/>
      <c r="E24" s="154"/>
      <c r="F24" s="154"/>
      <c r="G24" s="154"/>
      <c r="H24" s="154"/>
      <c r="I24" s="154"/>
      <c r="J24" s="154"/>
      <c r="K24" s="154"/>
      <c r="L24" s="155"/>
      <c r="O24" s="27"/>
      <c r="P24" s="27"/>
      <c r="Q24" s="27"/>
      <c r="R24" s="27"/>
      <c r="S24" s="27"/>
      <c r="T24" s="27"/>
      <c r="U24" s="27"/>
    </row>
    <row r="25" spans="1:21" ht="13" thickBot="1" x14ac:dyDescent="0.3">
      <c r="A25" s="156"/>
      <c r="B25" s="157"/>
      <c r="C25" s="157"/>
      <c r="D25" s="157"/>
      <c r="E25" s="157"/>
      <c r="F25" s="157"/>
      <c r="G25" s="157"/>
      <c r="H25" s="157"/>
      <c r="I25" s="157"/>
      <c r="J25" s="157"/>
      <c r="K25" s="157"/>
      <c r="L25" s="158"/>
      <c r="O25" s="27"/>
      <c r="P25" s="27"/>
      <c r="Q25" s="27"/>
      <c r="R25" s="27"/>
      <c r="S25" s="27"/>
      <c r="T25" s="27"/>
      <c r="U25" s="27"/>
    </row>
    <row r="26" spans="1:21" s="27" customFormat="1" ht="13" x14ac:dyDescent="0.25">
      <c r="A26" s="32"/>
      <c r="B26" s="32"/>
      <c r="C26" s="32"/>
      <c r="D26" s="32"/>
      <c r="E26" s="32"/>
      <c r="F26" s="32"/>
      <c r="G26" s="32"/>
      <c r="H26" s="32"/>
      <c r="I26" s="32"/>
      <c r="J26" s="32"/>
      <c r="K26" s="32"/>
      <c r="L26" s="32"/>
    </row>
    <row r="27" spans="1:21" s="27" customFormat="1" ht="13.5" thickBot="1" x14ac:dyDescent="0.3">
      <c r="A27" s="33" t="s">
        <v>60</v>
      </c>
      <c r="B27" s="32"/>
      <c r="C27" s="32"/>
      <c r="D27" s="32"/>
      <c r="E27" s="32"/>
      <c r="F27" s="32"/>
      <c r="G27" s="32"/>
      <c r="H27" s="32"/>
      <c r="I27" s="32"/>
      <c r="J27" s="32"/>
      <c r="K27" s="32"/>
      <c r="L27" s="32"/>
    </row>
    <row r="28" spans="1:21" x14ac:dyDescent="0.25">
      <c r="A28" s="142" t="s">
        <v>72</v>
      </c>
      <c r="B28" s="151"/>
      <c r="C28" s="151"/>
      <c r="D28" s="151"/>
      <c r="E28" s="151"/>
      <c r="F28" s="151"/>
      <c r="G28" s="151"/>
      <c r="H28" s="151"/>
      <c r="I28" s="151"/>
      <c r="J28" s="151"/>
      <c r="K28" s="151"/>
      <c r="L28" s="152"/>
      <c r="O28" s="27"/>
      <c r="P28" s="27"/>
      <c r="Q28" s="27"/>
      <c r="R28" s="27"/>
      <c r="S28" s="27"/>
      <c r="T28" s="27"/>
      <c r="U28" s="27"/>
    </row>
    <row r="29" spans="1:21" x14ac:dyDescent="0.25">
      <c r="A29" s="153"/>
      <c r="B29" s="154"/>
      <c r="C29" s="154"/>
      <c r="D29" s="154"/>
      <c r="E29" s="154"/>
      <c r="F29" s="154"/>
      <c r="G29" s="154"/>
      <c r="H29" s="154"/>
      <c r="I29" s="154"/>
      <c r="J29" s="154"/>
      <c r="K29" s="154"/>
      <c r="L29" s="155"/>
      <c r="O29" s="27"/>
      <c r="P29" s="27"/>
      <c r="Q29" s="27"/>
      <c r="R29" s="27"/>
      <c r="S29" s="27"/>
      <c r="T29" s="27"/>
      <c r="U29" s="27"/>
    </row>
    <row r="30" spans="1:21" x14ac:dyDescent="0.25">
      <c r="A30" s="153"/>
      <c r="B30" s="154"/>
      <c r="C30" s="154"/>
      <c r="D30" s="154"/>
      <c r="E30" s="154"/>
      <c r="F30" s="154"/>
      <c r="G30" s="154"/>
      <c r="H30" s="154"/>
      <c r="I30" s="154"/>
      <c r="J30" s="154"/>
      <c r="K30" s="154"/>
      <c r="L30" s="155"/>
      <c r="O30" s="27"/>
      <c r="P30" s="27"/>
      <c r="Q30" s="27"/>
      <c r="R30" s="27"/>
      <c r="S30" s="27"/>
      <c r="T30" s="27"/>
      <c r="U30" s="27"/>
    </row>
    <row r="31" spans="1:21" x14ac:dyDescent="0.25">
      <c r="A31" s="153"/>
      <c r="B31" s="154"/>
      <c r="C31" s="154"/>
      <c r="D31" s="154"/>
      <c r="E31" s="154"/>
      <c r="F31" s="154"/>
      <c r="G31" s="154"/>
      <c r="H31" s="154"/>
      <c r="I31" s="154"/>
      <c r="J31" s="154"/>
      <c r="K31" s="154"/>
      <c r="L31" s="155"/>
      <c r="O31" s="27"/>
      <c r="P31" s="27"/>
      <c r="Q31" s="27"/>
      <c r="R31" s="27"/>
      <c r="S31" s="27"/>
      <c r="T31" s="27"/>
      <c r="U31" s="27"/>
    </row>
    <row r="32" spans="1:21" ht="13" thickBot="1" x14ac:dyDescent="0.3">
      <c r="A32" s="156"/>
      <c r="B32" s="157"/>
      <c r="C32" s="157"/>
      <c r="D32" s="157"/>
      <c r="E32" s="157"/>
      <c r="F32" s="157"/>
      <c r="G32" s="157"/>
      <c r="H32" s="157"/>
      <c r="I32" s="157"/>
      <c r="J32" s="157"/>
      <c r="K32" s="157"/>
      <c r="L32" s="158"/>
      <c r="O32" s="27"/>
      <c r="P32" s="27"/>
      <c r="Q32" s="27"/>
      <c r="R32" s="27"/>
      <c r="S32" s="27"/>
      <c r="T32" s="27"/>
      <c r="U32" s="27"/>
    </row>
    <row r="33" spans="1:12" s="27" customFormat="1" ht="13" x14ac:dyDescent="0.25">
      <c r="A33" s="32"/>
      <c r="B33" s="32"/>
      <c r="C33" s="32"/>
      <c r="D33" s="32"/>
      <c r="E33" s="32"/>
      <c r="F33" s="32"/>
      <c r="G33" s="32"/>
      <c r="H33" s="32"/>
      <c r="I33" s="32"/>
      <c r="J33" s="32"/>
      <c r="K33" s="32"/>
      <c r="L33" s="32"/>
    </row>
    <row r="34" spans="1:12" s="27" customFormat="1" ht="13" x14ac:dyDescent="0.25">
      <c r="A34" s="29"/>
      <c r="B34" s="29"/>
      <c r="C34" s="29"/>
      <c r="D34" s="29"/>
      <c r="E34" s="29"/>
      <c r="F34" s="29"/>
      <c r="G34" s="29"/>
      <c r="H34" s="29"/>
      <c r="I34" s="29"/>
      <c r="J34" s="29"/>
      <c r="K34" s="29"/>
      <c r="L34" s="29"/>
    </row>
    <row r="35" spans="1:12" ht="13.5" thickBot="1" x14ac:dyDescent="0.35">
      <c r="A35" s="5" t="s">
        <v>71</v>
      </c>
      <c r="B35" s="5"/>
      <c r="C35" s="3"/>
      <c r="D35" s="3"/>
      <c r="E35" s="3"/>
      <c r="F35" s="3"/>
      <c r="G35" s="3"/>
      <c r="H35" s="3"/>
      <c r="I35" s="132"/>
      <c r="J35" s="132"/>
      <c r="K35" s="132"/>
    </row>
    <row r="36" spans="1:12" s="10" customFormat="1" ht="66.75" customHeight="1" thickBot="1" x14ac:dyDescent="0.35">
      <c r="A36" s="16" t="s">
        <v>43</v>
      </c>
      <c r="B36" s="17" t="s">
        <v>70</v>
      </c>
      <c r="C36" s="17" t="s">
        <v>47</v>
      </c>
      <c r="D36" s="17" t="s">
        <v>75</v>
      </c>
      <c r="E36" s="17" t="s">
        <v>76</v>
      </c>
      <c r="F36" s="104" t="s">
        <v>74</v>
      </c>
      <c r="G36" s="19"/>
      <c r="H36" s="19"/>
      <c r="I36" s="19"/>
    </row>
    <row r="37" spans="1:12" ht="39" x14ac:dyDescent="0.3">
      <c r="A37" s="105"/>
      <c r="B37" s="69"/>
      <c r="C37" s="69"/>
      <c r="D37" s="69"/>
      <c r="E37" s="69"/>
      <c r="F37" s="106">
        <f>ROUND((C37*E37)/1000,3)</f>
        <v>0</v>
      </c>
      <c r="G37" s="4"/>
      <c r="H37" s="46" t="s">
        <v>91</v>
      </c>
      <c r="I37" s="47">
        <f>SUM(F37:F41)+SUM(L46:L50)</f>
        <v>0</v>
      </c>
    </row>
    <row r="38" spans="1:12" ht="13" x14ac:dyDescent="0.3">
      <c r="A38" s="60"/>
      <c r="B38" s="64"/>
      <c r="C38" s="64"/>
      <c r="D38" s="64"/>
      <c r="E38" s="64"/>
      <c r="F38" s="43">
        <f>ROUND((C38*E38)/1000,3)</f>
        <v>0</v>
      </c>
      <c r="G38" s="4"/>
      <c r="H38" s="46" t="s">
        <v>92</v>
      </c>
      <c r="I38" s="47">
        <f>'DR Sell Offer Plan Summary'!C37</f>
        <v>0</v>
      </c>
    </row>
    <row r="39" spans="1:12" ht="13" x14ac:dyDescent="0.3">
      <c r="A39" s="60"/>
      <c r="B39" s="64"/>
      <c r="C39" s="64"/>
      <c r="D39" s="64"/>
      <c r="E39" s="64"/>
      <c r="F39" s="43">
        <f>ROUND((C39*E39)/1000,3)</f>
        <v>0</v>
      </c>
      <c r="G39" s="4"/>
      <c r="H39" s="46" t="s">
        <v>93</v>
      </c>
      <c r="I39" s="48" t="str">
        <f>IF(I38=I37,"Pass", "Fail")</f>
        <v>Pass</v>
      </c>
    </row>
    <row r="40" spans="1:12" ht="13" x14ac:dyDescent="0.3">
      <c r="A40" s="60"/>
      <c r="B40" s="64"/>
      <c r="C40" s="64"/>
      <c r="D40" s="64"/>
      <c r="E40" s="64"/>
      <c r="F40" s="43">
        <f>ROUND((C40*E40)/1000,3)</f>
        <v>0</v>
      </c>
      <c r="G40" s="4"/>
      <c r="H40" s="4"/>
      <c r="I40" s="4"/>
    </row>
    <row r="41" spans="1:12" ht="13" x14ac:dyDescent="0.3">
      <c r="A41" s="60"/>
      <c r="B41" s="64"/>
      <c r="C41" s="64"/>
      <c r="D41" s="64"/>
      <c r="E41" s="64"/>
      <c r="F41" s="43">
        <f>ROUND((C41*E41)/1000,3)</f>
        <v>0</v>
      </c>
      <c r="G41" s="4"/>
      <c r="H41" s="4"/>
      <c r="I41" s="4"/>
    </row>
    <row r="42" spans="1:12" s="27" customFormat="1" ht="13" x14ac:dyDescent="0.3">
      <c r="A42" s="4"/>
      <c r="B42" s="4"/>
      <c r="C42" s="4"/>
      <c r="D42" s="4"/>
      <c r="E42" s="4"/>
      <c r="F42" s="4"/>
      <c r="G42" s="4"/>
      <c r="H42" s="4"/>
      <c r="I42" s="4"/>
    </row>
    <row r="43" spans="1:12" ht="13.5" customHeight="1" x14ac:dyDescent="0.3">
      <c r="A43" s="3"/>
      <c r="B43" s="3"/>
      <c r="C43" s="3"/>
      <c r="D43" s="3"/>
      <c r="E43" s="3"/>
      <c r="F43" s="3"/>
      <c r="G43" s="3"/>
      <c r="H43" s="3"/>
      <c r="I43" s="3"/>
    </row>
    <row r="44" spans="1:12" ht="13.5" customHeight="1" thickBot="1" x14ac:dyDescent="0.35">
      <c r="A44" s="5" t="s">
        <v>78</v>
      </c>
      <c r="B44" s="3"/>
      <c r="C44" s="3"/>
      <c r="D44" s="3"/>
      <c r="E44" s="3"/>
      <c r="F44" s="3"/>
      <c r="G44" s="3"/>
      <c r="H44" s="3"/>
      <c r="I44" s="3"/>
    </row>
    <row r="45" spans="1:12" ht="51.75" customHeight="1" thickBot="1" x14ac:dyDescent="0.35">
      <c r="A45" s="16" t="s">
        <v>43</v>
      </c>
      <c r="B45" s="17" t="s">
        <v>83</v>
      </c>
      <c r="C45" s="16" t="s">
        <v>39</v>
      </c>
      <c r="D45" s="17" t="s">
        <v>40</v>
      </c>
      <c r="E45" s="17" t="s">
        <v>41</v>
      </c>
      <c r="F45" s="17" t="s">
        <v>46</v>
      </c>
      <c r="G45" s="17" t="s">
        <v>42</v>
      </c>
      <c r="H45" s="17" t="s">
        <v>70</v>
      </c>
      <c r="I45" s="17" t="s">
        <v>81</v>
      </c>
      <c r="J45" s="17" t="s">
        <v>82</v>
      </c>
      <c r="K45" s="17" t="s">
        <v>77</v>
      </c>
      <c r="L45" s="104" t="s">
        <v>73</v>
      </c>
    </row>
    <row r="46" spans="1:12" ht="13.5" customHeight="1" x14ac:dyDescent="0.3">
      <c r="A46" s="105"/>
      <c r="B46" s="69"/>
      <c r="C46" s="69"/>
      <c r="D46" s="69"/>
      <c r="E46" s="69"/>
      <c r="F46" s="69"/>
      <c r="G46" s="70"/>
      <c r="H46" s="69"/>
      <c r="I46" s="69"/>
      <c r="J46" s="69"/>
      <c r="K46" s="69"/>
      <c r="L46" s="106">
        <f>ROUND(K46/1000,3)</f>
        <v>0</v>
      </c>
    </row>
    <row r="47" spans="1:12" ht="13.5" customHeight="1" x14ac:dyDescent="0.3">
      <c r="A47" s="105"/>
      <c r="B47" s="64"/>
      <c r="C47" s="64"/>
      <c r="D47" s="64"/>
      <c r="E47" s="64"/>
      <c r="F47" s="64"/>
      <c r="G47" s="64"/>
      <c r="H47" s="69"/>
      <c r="I47" s="64"/>
      <c r="J47" s="64"/>
      <c r="K47" s="69"/>
      <c r="L47" s="106">
        <f>ROUND(K47/1000,3)</f>
        <v>0</v>
      </c>
    </row>
    <row r="48" spans="1:12" ht="13.5" customHeight="1" x14ac:dyDescent="0.3">
      <c r="A48" s="105"/>
      <c r="B48" s="64"/>
      <c r="C48" s="64"/>
      <c r="D48" s="64"/>
      <c r="E48" s="64"/>
      <c r="F48" s="64"/>
      <c r="G48" s="64"/>
      <c r="H48" s="69"/>
      <c r="I48" s="64"/>
      <c r="J48" s="64"/>
      <c r="K48" s="69"/>
      <c r="L48" s="106">
        <f>ROUND(K48/1000,3)</f>
        <v>0</v>
      </c>
    </row>
    <row r="49" spans="1:12" ht="13.5" customHeight="1" x14ac:dyDescent="0.3">
      <c r="A49" s="105"/>
      <c r="B49" s="64"/>
      <c r="C49" s="64"/>
      <c r="D49" s="64"/>
      <c r="E49" s="64"/>
      <c r="F49" s="64"/>
      <c r="G49" s="64"/>
      <c r="H49" s="69"/>
      <c r="I49" s="64"/>
      <c r="J49" s="64"/>
      <c r="K49" s="69"/>
      <c r="L49" s="106">
        <f>ROUND(K49/1000,3)</f>
        <v>0</v>
      </c>
    </row>
    <row r="50" spans="1:12" ht="13.5" customHeight="1" thickBot="1" x14ac:dyDescent="0.35">
      <c r="A50" s="107"/>
      <c r="B50" s="108"/>
      <c r="C50" s="108"/>
      <c r="D50" s="108"/>
      <c r="E50" s="108"/>
      <c r="F50" s="108"/>
      <c r="G50" s="108"/>
      <c r="H50" s="109"/>
      <c r="I50" s="108"/>
      <c r="J50" s="108"/>
      <c r="K50" s="109"/>
      <c r="L50" s="110">
        <f>ROUND(K50/1000,3)</f>
        <v>0</v>
      </c>
    </row>
    <row r="51" spans="1:12" ht="19.5" customHeight="1" x14ac:dyDescent="0.3">
      <c r="A51" s="76" t="s">
        <v>84</v>
      </c>
      <c r="B51" s="75"/>
      <c r="C51" s="75"/>
      <c r="D51" s="72"/>
      <c r="E51" s="68"/>
      <c r="F51" s="68"/>
      <c r="G51" s="66"/>
      <c r="H51" s="66"/>
      <c r="I51" s="67"/>
      <c r="J51" s="66"/>
      <c r="K51" s="66"/>
      <c r="L51" s="66"/>
    </row>
    <row r="52" spans="1:12" ht="15" customHeight="1" x14ac:dyDescent="0.3">
      <c r="A52" s="160" t="s">
        <v>96</v>
      </c>
      <c r="B52" s="160"/>
      <c r="C52" s="160"/>
      <c r="D52" s="160"/>
      <c r="E52" s="160"/>
      <c r="F52" s="160"/>
      <c r="G52" s="160"/>
      <c r="H52" s="160"/>
      <c r="I52" s="79"/>
      <c r="J52" s="66"/>
      <c r="K52" s="66"/>
      <c r="L52" s="66"/>
    </row>
    <row r="53" spans="1:12" ht="27.75" customHeight="1" x14ac:dyDescent="0.3">
      <c r="A53" s="159" t="s">
        <v>97</v>
      </c>
      <c r="B53" s="159"/>
      <c r="C53" s="159"/>
      <c r="D53" s="159"/>
      <c r="E53" s="159"/>
      <c r="F53" s="159"/>
      <c r="G53" s="159"/>
      <c r="H53" s="159"/>
      <c r="I53" s="73"/>
      <c r="J53" s="74"/>
      <c r="K53" s="74"/>
      <c r="L53" s="74"/>
    </row>
    <row r="54" spans="1:12" ht="25.5" customHeight="1" x14ac:dyDescent="0.3">
      <c r="A54" s="130" t="s">
        <v>98</v>
      </c>
      <c r="B54" s="130"/>
      <c r="C54" s="130"/>
      <c r="D54" s="130"/>
      <c r="E54" s="130"/>
      <c r="F54" s="130"/>
      <c r="G54" s="130"/>
      <c r="H54" s="130"/>
      <c r="I54" s="74"/>
      <c r="J54" s="74"/>
      <c r="K54" s="74"/>
      <c r="L54" s="74"/>
    </row>
    <row r="55" spans="1:12" ht="27.75" customHeight="1" x14ac:dyDescent="0.3">
      <c r="A55" s="131" t="s">
        <v>99</v>
      </c>
      <c r="B55" s="131"/>
      <c r="C55" s="131"/>
      <c r="D55" s="131"/>
      <c r="E55" s="131"/>
      <c r="F55" s="131"/>
      <c r="G55" s="131"/>
      <c r="H55" s="131"/>
    </row>
  </sheetData>
  <mergeCells count="9">
    <mergeCell ref="A54:H54"/>
    <mergeCell ref="A55:H55"/>
    <mergeCell ref="I35:K35"/>
    <mergeCell ref="A7:L11"/>
    <mergeCell ref="A14:L18"/>
    <mergeCell ref="A21:L25"/>
    <mergeCell ref="A28:L32"/>
    <mergeCell ref="A53:H53"/>
    <mergeCell ref="A52:H52"/>
  </mergeCells>
  <conditionalFormatting sqref="I39">
    <cfRule type="cellIs" dxfId="5" priority="1" stopIfTrue="1" operator="equal">
      <formula>"Fail"</formula>
    </cfRule>
    <cfRule type="cellIs" dxfId="4" priority="2" stopIfTrue="1" operator="equal">
      <formula>"Pass"</formula>
    </cfRule>
  </conditionalFormatting>
  <dataValidations count="3">
    <dataValidation type="list" allowBlank="1" showInputMessage="1" showErrorMessage="1" sqref="A42:B42 G37:G42 H40:I42">
      <formula1>#REF!</formula1>
    </dataValidation>
    <dataValidation type="list" allowBlank="1" showInputMessage="1" showErrorMessage="1" sqref="A37:A41 A46:A50">
      <formula1>ZONE</formula1>
    </dataValidation>
    <dataValidation type="list" allowBlank="1" showInputMessage="1" showErrorMessage="1" sqref="B37:B41 H46:H50">
      <formula1>CUSTOMER_SEGMENT</formula1>
    </dataValidation>
  </dataValidations>
  <pageMargins left="0.7" right="0.7" top="0.75" bottom="0.75" header="0.3" footer="0.3"/>
  <pageSetup scale="56" fitToHeight="2" orientation="landscape" r:id="rId1"/>
  <headerFooter>
    <oddFooter>&amp;A&amp;RPage &amp;P</oddFooter>
  </headerFooter>
  <rowBreaks count="2" manualBreakCount="2">
    <brk id="4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22"/>
  <sheetViews>
    <sheetView zoomScaleNormal="100" workbookViewId="0">
      <selection activeCell="B3" sqref="B3"/>
    </sheetView>
  </sheetViews>
  <sheetFormatPr defaultRowHeight="12.5" x14ac:dyDescent="0.25"/>
  <cols>
    <col min="1" max="1" width="19.81640625" customWidth="1"/>
    <col min="2" max="2" width="28" customWidth="1"/>
    <col min="3" max="4" width="18.453125" customWidth="1"/>
    <col min="5" max="8" width="17.7265625" customWidth="1"/>
    <col min="10" max="10" width="24.453125" bestFit="1" customWidth="1"/>
  </cols>
  <sheetData>
    <row r="1" spans="1:22" ht="15.5" x14ac:dyDescent="0.35">
      <c r="A1" s="9" t="s">
        <v>64</v>
      </c>
    </row>
    <row r="2" spans="1:22" ht="13" x14ac:dyDescent="0.3">
      <c r="A2" s="3"/>
      <c r="B2" s="3"/>
      <c r="C2" s="1"/>
      <c r="D2" s="2" t="s">
        <v>11</v>
      </c>
      <c r="E2" s="2" t="s">
        <v>12</v>
      </c>
      <c r="F2" s="3"/>
      <c r="G2" s="3"/>
    </row>
    <row r="3" spans="1:22" ht="13" x14ac:dyDescent="0.3">
      <c r="A3" s="115" t="s">
        <v>44</v>
      </c>
      <c r="B3" s="117" t="str">
        <f>IF('DR Sell Offer Plan Summary'!B7="","",'DR Sell Offer Plan Summary'!B7)</f>
        <v/>
      </c>
      <c r="C3" s="116" t="s">
        <v>30</v>
      </c>
      <c r="D3" s="88" t="str">
        <f>'DR Sell Offer Plan Summary'!B3</f>
        <v>3rd Incremental Auction</v>
      </c>
      <c r="E3" s="56" t="str">
        <f>'DR Sell Offer Plan Summary'!C3</f>
        <v>2025/2026</v>
      </c>
    </row>
    <row r="4" spans="1:22" ht="13" x14ac:dyDescent="0.3">
      <c r="A4" s="3"/>
      <c r="B4" s="3"/>
      <c r="C4" s="15" t="s">
        <v>10</v>
      </c>
      <c r="D4" s="65"/>
      <c r="E4" s="3"/>
    </row>
    <row r="5" spans="1:22" ht="13.5" thickBot="1" x14ac:dyDescent="0.35">
      <c r="B5" s="5"/>
      <c r="C5" s="3"/>
      <c r="D5" s="3"/>
      <c r="E5" s="3"/>
    </row>
    <row r="6" spans="1:22" ht="13.5" thickBot="1" x14ac:dyDescent="0.35">
      <c r="A6" s="3"/>
      <c r="B6" s="3"/>
      <c r="C6" s="161" t="s">
        <v>62</v>
      </c>
      <c r="D6" s="162"/>
      <c r="E6" s="163"/>
      <c r="F6" s="164" t="s">
        <v>63</v>
      </c>
      <c r="G6" s="165"/>
      <c r="H6" s="166"/>
      <c r="J6" s="21" t="s">
        <v>116</v>
      </c>
      <c r="K6" s="42">
        <f>SUM(H8:H16)</f>
        <v>0</v>
      </c>
    </row>
    <row r="7" spans="1:22" ht="13.5" thickBot="1" x14ac:dyDescent="0.35">
      <c r="A7" s="18" t="s">
        <v>43</v>
      </c>
      <c r="B7" s="31" t="s">
        <v>70</v>
      </c>
      <c r="C7" s="123">
        <f>VLOOKUP(E3,DDLB!B1:C7,2,TRUE)</f>
        <v>2023</v>
      </c>
      <c r="D7" s="123">
        <f>C7+1</f>
        <v>2024</v>
      </c>
      <c r="E7" s="123">
        <f>D7+1</f>
        <v>2025</v>
      </c>
      <c r="F7" s="123">
        <f>VLOOKUP(E3,DDLB!B1:C7,2,TRUE)</f>
        <v>2023</v>
      </c>
      <c r="G7" s="123">
        <f>F7+1</f>
        <v>2024</v>
      </c>
      <c r="H7" s="123">
        <f>G7+1</f>
        <v>2025</v>
      </c>
      <c r="J7" s="21" t="s">
        <v>94</v>
      </c>
      <c r="K7" s="42">
        <f>'DR Sell Offer Plan Summary'!D37</f>
        <v>0</v>
      </c>
    </row>
    <row r="8" spans="1:22" ht="13" x14ac:dyDescent="0.3">
      <c r="A8" s="62"/>
      <c r="B8" s="111"/>
      <c r="C8" s="111"/>
      <c r="D8" s="111"/>
      <c r="E8" s="111"/>
      <c r="F8" s="111"/>
      <c r="G8" s="111"/>
      <c r="H8" s="81"/>
      <c r="J8" s="21" t="s">
        <v>93</v>
      </c>
      <c r="K8" s="49" t="str">
        <f>IF(K7=K6,"Pass","Fail")</f>
        <v>Pass</v>
      </c>
    </row>
    <row r="9" spans="1:22" ht="13" x14ac:dyDescent="0.3">
      <c r="A9" s="105"/>
      <c r="B9" s="69"/>
      <c r="C9" s="64"/>
      <c r="D9" s="64"/>
      <c r="E9" s="64"/>
      <c r="F9" s="64"/>
      <c r="G9" s="64"/>
      <c r="H9" s="82"/>
    </row>
    <row r="10" spans="1:22" ht="13" x14ac:dyDescent="0.3">
      <c r="A10" s="105"/>
      <c r="B10" s="69"/>
      <c r="C10" s="64"/>
      <c r="D10" s="64"/>
      <c r="E10" s="64"/>
      <c r="F10" s="64"/>
      <c r="G10" s="64"/>
      <c r="H10" s="82"/>
    </row>
    <row r="11" spans="1:22" ht="13" x14ac:dyDescent="0.3">
      <c r="A11" s="105"/>
      <c r="B11" s="69"/>
      <c r="C11" s="64"/>
      <c r="D11" s="64"/>
      <c r="E11" s="64"/>
      <c r="F11" s="64"/>
      <c r="G11" s="64"/>
      <c r="H11" s="82"/>
    </row>
    <row r="12" spans="1:22" ht="13" x14ac:dyDescent="0.3">
      <c r="A12" s="105"/>
      <c r="B12" s="69"/>
      <c r="C12" s="64"/>
      <c r="D12" s="64"/>
      <c r="E12" s="64"/>
      <c r="F12" s="64"/>
      <c r="G12" s="64"/>
      <c r="H12" s="82"/>
      <c r="V12" s="27"/>
    </row>
    <row r="13" spans="1:22" ht="13" x14ac:dyDescent="0.3">
      <c r="A13" s="105"/>
      <c r="B13" s="69"/>
      <c r="C13" s="64"/>
      <c r="D13" s="64"/>
      <c r="E13" s="64"/>
      <c r="F13" s="64"/>
      <c r="G13" s="64"/>
      <c r="H13" s="82"/>
    </row>
    <row r="14" spans="1:22" ht="13" x14ac:dyDescent="0.3">
      <c r="A14" s="105"/>
      <c r="B14" s="69"/>
      <c r="C14" s="71"/>
      <c r="D14" s="71"/>
      <c r="E14" s="71"/>
      <c r="F14" s="71"/>
      <c r="G14" s="71"/>
      <c r="H14" s="112"/>
    </row>
    <row r="15" spans="1:22" ht="13" x14ac:dyDescent="0.3">
      <c r="A15" s="105"/>
      <c r="B15" s="69"/>
      <c r="C15" s="71"/>
      <c r="D15" s="71"/>
      <c r="E15" s="71"/>
      <c r="F15" s="71"/>
      <c r="G15" s="71"/>
      <c r="H15" s="112"/>
    </row>
    <row r="16" spans="1:22" ht="13.5" thickBot="1" x14ac:dyDescent="0.35">
      <c r="A16" s="107"/>
      <c r="B16" s="109"/>
      <c r="C16" s="113"/>
      <c r="D16" s="113"/>
      <c r="E16" s="113"/>
      <c r="F16" s="113"/>
      <c r="G16" s="113"/>
      <c r="H16" s="114"/>
    </row>
    <row r="18" spans="1:22" ht="13" x14ac:dyDescent="0.3">
      <c r="A18" s="77" t="s">
        <v>84</v>
      </c>
    </row>
    <row r="19" spans="1:22" ht="26.25" customHeight="1" x14ac:dyDescent="0.3">
      <c r="A19" s="159" t="s">
        <v>85</v>
      </c>
      <c r="B19" s="159"/>
      <c r="C19" s="159"/>
      <c r="D19" s="159"/>
      <c r="E19" s="159"/>
      <c r="F19" s="159"/>
      <c r="G19" s="159"/>
      <c r="V19" s="27"/>
    </row>
    <row r="20" spans="1:22" ht="16.5" customHeight="1" x14ac:dyDescent="0.3">
      <c r="A20" s="160" t="s">
        <v>100</v>
      </c>
      <c r="B20" s="160"/>
      <c r="C20" s="160"/>
      <c r="D20" s="160"/>
      <c r="E20" s="160"/>
      <c r="F20" s="160"/>
      <c r="G20" s="160"/>
    </row>
    <row r="21" spans="1:22" ht="15.5" x14ac:dyDescent="0.35">
      <c r="A21" s="9"/>
    </row>
    <row r="22" spans="1:22" ht="15.5" x14ac:dyDescent="0.35">
      <c r="A22" s="9"/>
    </row>
  </sheetData>
  <mergeCells count="4">
    <mergeCell ref="C6:E6"/>
    <mergeCell ref="F6:H6"/>
    <mergeCell ref="A19:G19"/>
    <mergeCell ref="A20:G20"/>
  </mergeCells>
  <conditionalFormatting sqref="J7:J8">
    <cfRule type="cellIs" dxfId="3" priority="4" stopIfTrue="1" operator="equal">
      <formula>"Fail"</formula>
    </cfRule>
  </conditionalFormatting>
  <conditionalFormatting sqref="K8">
    <cfRule type="cellIs" dxfId="2" priority="3" stopIfTrue="1" operator="equal">
      <formula>"Pass"</formula>
    </cfRule>
  </conditionalFormatting>
  <conditionalFormatting sqref="K8">
    <cfRule type="cellIs" dxfId="1" priority="2" stopIfTrue="1" operator="equal">
      <formula>"Fail"</formula>
    </cfRule>
  </conditionalFormatting>
  <conditionalFormatting sqref="K7">
    <cfRule type="cellIs" dxfId="0" priority="1" stopIfTrue="1" operator="equal">
      <formula>"Fail"</formula>
    </cfRule>
  </conditionalFormatting>
  <dataValidations count="2">
    <dataValidation type="list" allowBlank="1" showInputMessage="1" showErrorMessage="1" sqref="A8:A16">
      <formula1>ZONE</formula1>
    </dataValidation>
    <dataValidation type="list" allowBlank="1" showInputMessage="1" showErrorMessage="1" sqref="B8:B16">
      <formula1>CUSTOMER_SEGMENT</formula1>
    </dataValidation>
  </dataValidations>
  <pageMargins left="0.7" right="0.7" top="0.75" bottom="0.75" header="0.3" footer="0.3"/>
  <pageSetup scale="59" orientation="landscape" r:id="rId1"/>
  <ignoredErrors>
    <ignoredError sqref="K6" formulaRange="1"/>
    <ignoredError sqref="F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4"/>
  <sheetViews>
    <sheetView workbookViewId="0">
      <selection activeCell="B9" sqref="B9"/>
    </sheetView>
  </sheetViews>
  <sheetFormatPr defaultRowHeight="12.5" x14ac:dyDescent="0.25"/>
  <cols>
    <col min="1" max="1" width="23.26953125" bestFit="1" customWidth="1"/>
    <col min="2" max="2" width="11.453125" bestFit="1" customWidth="1"/>
    <col min="3" max="3" width="11.453125" style="74" customWidth="1"/>
  </cols>
  <sheetData>
    <row r="1" spans="1:5" ht="13" x14ac:dyDescent="0.3">
      <c r="A1" s="5" t="s">
        <v>11</v>
      </c>
      <c r="B1" s="5" t="s">
        <v>12</v>
      </c>
      <c r="C1" s="77" t="s">
        <v>64</v>
      </c>
      <c r="D1" s="5" t="s">
        <v>38</v>
      </c>
      <c r="E1" s="5" t="s">
        <v>70</v>
      </c>
    </row>
    <row r="2" spans="1:5" ht="13" x14ac:dyDescent="0.3">
      <c r="A2" s="3" t="s">
        <v>32</v>
      </c>
      <c r="B2" s="3" t="s">
        <v>112</v>
      </c>
      <c r="C2" s="72">
        <v>2023</v>
      </c>
      <c r="D2" s="30" t="s">
        <v>17</v>
      </c>
      <c r="E2" s="3" t="s">
        <v>61</v>
      </c>
    </row>
    <row r="3" spans="1:5" ht="13" x14ac:dyDescent="0.3">
      <c r="A3" s="3" t="s">
        <v>33</v>
      </c>
      <c r="B3" s="3" t="s">
        <v>113</v>
      </c>
      <c r="C3" s="72">
        <v>2024</v>
      </c>
      <c r="D3" s="30" t="s">
        <v>0</v>
      </c>
      <c r="E3" s="3" t="s">
        <v>65</v>
      </c>
    </row>
    <row r="4" spans="1:5" ht="13" x14ac:dyDescent="0.3">
      <c r="A4" s="3" t="s">
        <v>34</v>
      </c>
      <c r="B4" s="3" t="s">
        <v>114</v>
      </c>
      <c r="C4" s="72">
        <v>2025</v>
      </c>
      <c r="D4" s="30" t="s">
        <v>1</v>
      </c>
      <c r="E4" s="3" t="s">
        <v>67</v>
      </c>
    </row>
    <row r="5" spans="1:5" ht="13" x14ac:dyDescent="0.3">
      <c r="A5" s="3" t="s">
        <v>35</v>
      </c>
      <c r="B5" s="3" t="s">
        <v>115</v>
      </c>
      <c r="C5" s="72">
        <v>2026</v>
      </c>
      <c r="D5" s="30" t="s">
        <v>24</v>
      </c>
      <c r="E5" s="3" t="s">
        <v>66</v>
      </c>
    </row>
    <row r="6" spans="1:5" ht="13" x14ac:dyDescent="0.3">
      <c r="A6" s="3" t="s">
        <v>36</v>
      </c>
      <c r="B6" s="3"/>
      <c r="C6" s="75"/>
      <c r="D6" s="30" t="s">
        <v>23</v>
      </c>
      <c r="E6" s="3" t="s">
        <v>37</v>
      </c>
    </row>
    <row r="7" spans="1:5" ht="13" x14ac:dyDescent="0.3">
      <c r="A7" s="3"/>
      <c r="B7" s="3"/>
      <c r="C7" s="75"/>
      <c r="D7" s="30" t="s">
        <v>2</v>
      </c>
      <c r="E7" s="3" t="s">
        <v>56</v>
      </c>
    </row>
    <row r="8" spans="1:5" ht="13" x14ac:dyDescent="0.3">
      <c r="A8" s="3"/>
      <c r="B8" s="3"/>
      <c r="C8" s="75"/>
      <c r="D8" s="30" t="s">
        <v>3</v>
      </c>
      <c r="E8" s="3" t="s">
        <v>54</v>
      </c>
    </row>
    <row r="9" spans="1:5" ht="13" x14ac:dyDescent="0.3">
      <c r="A9" s="3"/>
      <c r="B9" s="3"/>
      <c r="C9" s="75"/>
      <c r="D9" s="30" t="s">
        <v>4</v>
      </c>
      <c r="E9" s="3" t="s">
        <v>52</v>
      </c>
    </row>
    <row r="10" spans="1:5" ht="13" x14ac:dyDescent="0.3">
      <c r="A10" s="3"/>
      <c r="B10" s="3"/>
      <c r="C10" s="75"/>
      <c r="D10" s="30" t="s">
        <v>86</v>
      </c>
      <c r="E10" s="3" t="s">
        <v>57</v>
      </c>
    </row>
    <row r="11" spans="1:5" ht="13" x14ac:dyDescent="0.3">
      <c r="A11" s="3"/>
      <c r="B11" s="3"/>
      <c r="C11" s="75"/>
      <c r="D11" s="30" t="s">
        <v>18</v>
      </c>
      <c r="E11" s="3" t="s">
        <v>45</v>
      </c>
    </row>
    <row r="12" spans="1:5" ht="13" x14ac:dyDescent="0.3">
      <c r="A12" s="3"/>
      <c r="B12" s="3"/>
      <c r="C12" s="75"/>
      <c r="D12" s="30" t="s">
        <v>26</v>
      </c>
      <c r="E12" s="3" t="s">
        <v>53</v>
      </c>
    </row>
    <row r="13" spans="1:5" ht="13" x14ac:dyDescent="0.3">
      <c r="A13" s="3"/>
      <c r="B13" s="3"/>
      <c r="C13" s="75"/>
      <c r="D13" s="30" t="s">
        <v>25</v>
      </c>
      <c r="E13" s="3" t="s">
        <v>55</v>
      </c>
    </row>
    <row r="14" spans="1:5" ht="13" x14ac:dyDescent="0.3">
      <c r="A14" s="3"/>
      <c r="B14" s="3"/>
      <c r="C14" s="75"/>
      <c r="D14" s="30" t="s">
        <v>19</v>
      </c>
      <c r="E14" s="3" t="s">
        <v>59</v>
      </c>
    </row>
    <row r="15" spans="1:5" ht="13" x14ac:dyDescent="0.3">
      <c r="A15" s="3"/>
      <c r="B15" s="3"/>
      <c r="C15" s="75"/>
      <c r="D15" s="30" t="s">
        <v>31</v>
      </c>
      <c r="E15" s="3" t="s">
        <v>58</v>
      </c>
    </row>
    <row r="16" spans="1:5" ht="13" x14ac:dyDescent="0.3">
      <c r="A16" s="3"/>
      <c r="B16" s="3"/>
      <c r="C16" s="75"/>
      <c r="D16" s="30" t="s">
        <v>5</v>
      </c>
    </row>
    <row r="17" spans="1:4" ht="13" x14ac:dyDescent="0.3">
      <c r="A17" s="3"/>
      <c r="D17" s="30" t="s">
        <v>6</v>
      </c>
    </row>
    <row r="18" spans="1:4" ht="13" x14ac:dyDescent="0.3">
      <c r="A18" s="3"/>
      <c r="D18" s="30" t="s">
        <v>7</v>
      </c>
    </row>
    <row r="19" spans="1:4" ht="13" x14ac:dyDescent="0.3">
      <c r="A19" s="3"/>
      <c r="D19" s="30" t="s">
        <v>20</v>
      </c>
    </row>
    <row r="20" spans="1:4" ht="13" x14ac:dyDescent="0.3">
      <c r="A20" s="3"/>
      <c r="D20" s="30" t="s">
        <v>8</v>
      </c>
    </row>
    <row r="21" spans="1:4" ht="13" x14ac:dyDescent="0.3">
      <c r="A21" s="3"/>
      <c r="D21" s="30" t="s">
        <v>21</v>
      </c>
    </row>
    <row r="22" spans="1:4" ht="13" x14ac:dyDescent="0.3">
      <c r="A22" s="3"/>
      <c r="D22" s="30" t="s">
        <v>27</v>
      </c>
    </row>
    <row r="23" spans="1:4" ht="13" x14ac:dyDescent="0.3">
      <c r="A23" s="3"/>
      <c r="D23" s="30" t="s">
        <v>28</v>
      </c>
    </row>
    <row r="24" spans="1:4" ht="13" x14ac:dyDescent="0.3">
      <c r="A24" s="3"/>
      <c r="D24" s="30" t="s">
        <v>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DR Sell Offer Plan Summary</vt:lpstr>
      <vt:lpstr>Planned DR Details</vt:lpstr>
      <vt:lpstr>Schedule</vt:lpstr>
      <vt:lpstr>DDLB</vt:lpstr>
      <vt:lpstr>CUSTOMER_SEGMENT</vt:lpstr>
      <vt:lpstr>'DR Sell Offer Plan Summary'!Print_Area</vt:lpstr>
      <vt:lpstr>'Planned DR Details'!Print_Area</vt:lpstr>
      <vt:lpstr>Schedule!Print_Area</vt:lpstr>
      <vt:lpstr>RPMAUCTION</vt:lpstr>
      <vt:lpstr>ZONE</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Freeman</dc:creator>
  <cp:lastModifiedBy>Klicker, Owen</cp:lastModifiedBy>
  <cp:lastPrinted>2017-03-30T15:50:39Z</cp:lastPrinted>
  <dcterms:created xsi:type="dcterms:W3CDTF">2010-07-07T14:16:44Z</dcterms:created>
  <dcterms:modified xsi:type="dcterms:W3CDTF">2024-10-17T14:44:09Z</dcterms:modified>
</cp:coreProperties>
</file>