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activeTab="1"/>
  </bookViews>
  <sheets>
    <sheet name="Interests" sheetId="1" r:id="rId1"/>
    <sheet name="TR Final Solution Packages" sheetId="2" r:id="rId2"/>
    <sheet name="TR Working Solution Packages" sheetId="3" r:id="rId3"/>
    <sheet name="TR Working Matrix" sheetId="4" r:id="rId4"/>
  </sheets>
  <externalReferences>
    <externalReference r:id="rId7"/>
  </externalReferences>
  <definedNames>
    <definedName name="_xlnm.Print_Area" localSheetId="1">'TR Final Solution Packages'!$A$1:$I$14</definedName>
    <definedName name="_xlnm.Print_Area" localSheetId="3">'TR Working Matrix'!$A$1:$O$13</definedName>
    <definedName name="_xlnm.Print_Area" localSheetId="2">'TR Working Solution Packages'!$A$1:$P$15</definedName>
    <definedName name="_xlnm.Print_Titles" localSheetId="1">'TR Final Solution Packages'!$A:$C,'TR Final Solution Packages'!$1:$5</definedName>
    <definedName name="_xlnm.Print_Titles" localSheetId="3">'TR Working Matrix'!$A:$C,'TR Working Matrix'!$1:$5</definedName>
    <definedName name="_xlnm.Print_Titles" localSheetId="2">'TR Working Solution Packages'!$A:$C,'TR Working Solution Packages'!$1:$5</definedName>
  </definedNames>
  <calcPr fullCalcOnLoad="1"/>
</workbook>
</file>

<file path=xl/sharedStrings.xml><?xml version="1.0" encoding="utf-8"?>
<sst xmlns="http://schemas.openxmlformats.org/spreadsheetml/2006/main" count="238" uniqueCount="121">
  <si>
    <t>B</t>
  </si>
  <si>
    <t>C</t>
  </si>
  <si>
    <t>D</t>
  </si>
  <si>
    <t>ID</t>
  </si>
  <si>
    <t>Importance</t>
  </si>
  <si>
    <t>PJM MRC</t>
  </si>
  <si>
    <t>Design Component</t>
  </si>
  <si>
    <t>Component Solution Options</t>
  </si>
  <si>
    <t>High</t>
  </si>
  <si>
    <t>Stakeholder Interests and Concerns</t>
  </si>
  <si>
    <t>A</t>
  </si>
  <si>
    <t>Triennial Review of VRR Curve</t>
  </si>
  <si>
    <t>triennial review of: (1) the shape of the VRR Curve, (2) the Cost of New Entry (CONE) for each CONE area, and (3) the methodology for determining the Net Energy and Ancillary Services Revenue Offset (E&amp;AS Offset) for the PJM Region and for each Zone</t>
  </si>
  <si>
    <t>Reference Resource Technology</t>
  </si>
  <si>
    <t>Net E&amp;AS Revenue Offset Methodology</t>
  </si>
  <si>
    <t>VRR Curve Shape</t>
  </si>
  <si>
    <t>PJM Recommendation</t>
  </si>
  <si>
    <t>Levelization Method</t>
  </si>
  <si>
    <t>retain level-nominal method</t>
  </si>
  <si>
    <t>Raise Point "a" to (1.0 x CONE) above Point "b"</t>
  </si>
  <si>
    <t xml:space="preserve">Gross CONE </t>
  </si>
  <si>
    <t>Combustion Turbine (CT)</t>
  </si>
  <si>
    <t>E</t>
  </si>
  <si>
    <t>If we update using nominal level values then hold constant until next TR.</t>
  </si>
  <si>
    <t>Use Gross CONE with SCR costs excluded.</t>
  </si>
  <si>
    <t>real levelization method</t>
  </si>
  <si>
    <t>Real levelization method contingent upon a forward looking E&amp;AS offset</t>
  </si>
  <si>
    <t>The technology with the lowest Net CONE. Use a cross section of potential resources {CC, Coal, Wind, DR}</t>
  </si>
  <si>
    <t>PJM's methodology allowing for further examination of blocks to be used. Both time and duration of blocks.</t>
  </si>
  <si>
    <t>Reducing the E&amp;AS offset size by the amount of historical error.</t>
  </si>
  <si>
    <t>Status Quo</t>
  </si>
  <si>
    <t xml:space="preserve">Modify offset for RTO demand curve:
(a). Use the Net CONE from the 5 CONE areas; or,
(b). Use the zone from the rest of the RTO with the highest E&amp;AS offset. </t>
  </si>
  <si>
    <t>Look at Gen weighted average LMP by zone instead of load weight LMP average</t>
  </si>
  <si>
    <t>Status Quo (1.5 Net CONE) point "a"</t>
  </si>
  <si>
    <t>Set point "a" greater of (1.5 Net CONE) or, (Gross CONE  [if nominal Gross CONE; if real 1.15 * Gross CONE])</t>
  </si>
  <si>
    <t xml:space="preserve">Look for backstops to address reliability concerns versus looking at VRR curve shape. </t>
  </si>
  <si>
    <t>Raise Point "a" to (0.5 x Gross CONE) above Point "b"</t>
  </si>
  <si>
    <t xml:space="preserve">Net CONE </t>
  </si>
  <si>
    <t>Percentage limit on year-to-year Net CONE changes</t>
  </si>
  <si>
    <t>As realistic as possible the assumptions about environmental controls used for determining CONE</t>
  </si>
  <si>
    <t>Improved predictability in capacity prices.</t>
  </si>
  <si>
    <t>Having an accurate capturing of the E&amp;AS offsets by actual reference units.</t>
  </si>
  <si>
    <t>triennial review of: (1) the shape of the VRR Curve, (2) the Cost of New Entry (CONE) for each CONE area, and  (3) the methodology for determining the Net Energy and Ancillary Services Revenue Offset (E&amp;AS Offset) for the PJM Region and for each Zone</t>
  </si>
  <si>
    <t xml:space="preserve">If update with level real, then escalate with HWI until next TR. </t>
  </si>
  <si>
    <t>The technology with the lowest Net CONE. Use a cross section of potential resources {CCGT or CT}</t>
  </si>
  <si>
    <t>Package 2</t>
  </si>
  <si>
    <t>Package 3</t>
  </si>
  <si>
    <t>Package 4</t>
  </si>
  <si>
    <t>Package 5</t>
  </si>
  <si>
    <t>Solution Package Options</t>
  </si>
  <si>
    <t>F</t>
  </si>
  <si>
    <t>G</t>
  </si>
  <si>
    <t>H</t>
  </si>
  <si>
    <t>Package 1 - PJM Recommendation</t>
  </si>
  <si>
    <t xml:space="preserve">There should be no limits on the annual change in net  CONE (status quo).  </t>
  </si>
  <si>
    <t>I</t>
  </si>
  <si>
    <t>J</t>
  </si>
  <si>
    <t>Triennial review of: (1) the shape of the VRR Curve, (2) the Cost of New Entry (CONE) for each CONE area, and  (3) the methodology for determining the Net Energy and Ancillary Services Revenue Offset (E&amp;AS Offset) for the PJM Region and for each Zone</t>
  </si>
  <si>
    <t>Retain level-nominal method</t>
  </si>
  <si>
    <t>Real levelization method</t>
  </si>
  <si>
    <t>Point "a" use E&amp;AS = MAX(E&amp;AS) or (x * Gross CONE)</t>
  </si>
  <si>
    <t xml:space="preserve">Revise peak-hour dispatch method to reflect actual dispatch operations (i.e. dispatch CT first against DA LMPs and then against RT LMPs if DA LMPs do not support CT commitment) </t>
  </si>
  <si>
    <t>PJM Recommendation Column</t>
  </si>
  <si>
    <t>Package 6</t>
  </si>
  <si>
    <t>Package 7</t>
  </si>
  <si>
    <t>Package 8</t>
  </si>
  <si>
    <t>Package 9</t>
  </si>
  <si>
    <t xml:space="preserve"> </t>
  </si>
  <si>
    <t>level-nominal method</t>
  </si>
  <si>
    <t>No limits on the annual change in net CONE.</t>
  </si>
  <si>
    <t xml:space="preserve">Peak-hour dispatch method using RT LMPs </t>
  </si>
  <si>
    <t>(1.5 X Net CONE) point "a"</t>
  </si>
  <si>
    <t>RTO Region-wide Gross CONE</t>
  </si>
  <si>
    <t xml:space="preserve">CONE values for 12/13 BRA
(kW-year): 
CONE Area 1: $122.040
CONE Area 2: $112.868
CONE Area 3: $115.479
CONE Area 4: $112.868
CONE Area 5: $112.868
Adjusted annually by HWI
</t>
  </si>
  <si>
    <t>CONE value for 12/13 BRA
(kW-year):
112.868
Adjusted annually by HWI</t>
  </si>
  <si>
    <t>CONE value for 15/16 BRA
(kW-year):
123.50
Adjusted annually by HWI</t>
  </si>
  <si>
    <t xml:space="preserve">Update CONE values for 15/16 BRA
(kW-year): 
CONE Area 1: $134.00
CONE Area 2: $123.70
CONE Area 3: $123.50
CONE Area 4: $130.10
CONE Area 5: $111.00
</t>
  </si>
  <si>
    <t xml:space="preserve">RTO region-wide gross CONE value: $123.50 
(DD section 5.10(a)) </t>
  </si>
  <si>
    <t>Updated September 26, 2011</t>
  </si>
  <si>
    <r>
      <rPr>
        <sz val="12"/>
        <rFont val="Arial Narrow"/>
        <family val="2"/>
      </rPr>
      <t xml:space="preserve">Update Brattle CONE estimate to account for missing costs and locational differences as follows:
1.    Land Costs (including easement costs)
2.    Property Taxes (account for Payment in Lieu of Taxes (PILOT) agreements and other similar tax arrangements)
3.    Electrical Interconnection Costs (reflect specific CONE Areas)
4.    Other Costs (Contingency, Financing Fees, Other interconnection costs, etc.) 
</t>
    </r>
    <r>
      <rPr>
        <i/>
        <sz val="12"/>
        <rFont val="Arial Narrow"/>
        <family val="2"/>
      </rPr>
      <t xml:space="preserve">
</t>
    </r>
  </si>
  <si>
    <t xml:space="preserve">Update Gross CONE to the following extent:
1. Recalculate gross CONE annually; do not use indexing;
     a. If HW Index is to be used, fix 
        method to ensure that history is 
        accurately reflected.
2. Use union labor in SWMAAC;
3. Use transmission interconnection costs consistent with interconnection of a new unit rather than history
</t>
  </si>
  <si>
    <t xml:space="preserve">Assume WACC of 10% for all CONE Areas to better reflect riskiness of peaker development
</t>
  </si>
  <si>
    <r>
      <t xml:space="preserve">Update CONE Area 2 Overnight Cost to reflect interconnection cost at needed locations, not average of historic locations near gas or transmission
</t>
    </r>
    <r>
      <rPr>
        <i/>
        <sz val="12"/>
        <color indexed="10"/>
        <rFont val="Arial Narrow"/>
        <family val="2"/>
      </rPr>
      <t xml:space="preserve">
</t>
    </r>
  </si>
  <si>
    <t xml:space="preserve">Update CONE Area 1 CT reference unit to include:
1. Increase current union rates for New Jersey of $99 per hour (in 2011 dollars) and assume 50 hour work week. 
2. Assume use of steel piles to 80 foot depth for foundation instead of “spread footing” foundation.  
3. Increase estimate cost of combustion turbine at about $50 million in increased costs. 
</t>
  </si>
  <si>
    <t xml:space="preserve">Update CONE Area 1 CC reference unit to include:
1.Increase  current union rates for New Jersey of $99 per hour (in 2011 dollars) and assume 50 hour work week. 
2. Assume use of steel piles to 80 foot depth for foundation instead of “spread footing” foundation.  
3. Increase estimate cost of combustion turbine at about $50 million in increased costs. 
4. Increase estimate to complete CC construction at 1.8 M direct hours.   Estimate impact at $45 M in increased costs.
5. Assume enclosures required for all equipment. Estimate impact at $15 M in increased costs.
6. Increase estimate of piping costs.  Estimate impact at about $10 million in increased costs.
7. Increase estimate of HSRG w/SCR.   Estimate impact at about $5 million in increased costs.
8. Increase estimate of steam turbine costs.  Estimate impact at about $10 million in increased costs for CC unit.
9. Assume “dry” cooling tower instead of “wet” cooling tower cost for the reference CC unit.  Estimate impact at about $55 million in increased costs (compared to assumed value in report for “wet” cooling tower.)
  (9a).  If "wet" tower is used, Increase estimate of “wet” cooling tower cost.  Estimate impact at about $29 million in increased costs.
10. Increase value of cost escalation.  Estimate impact at about $20 million in increased costs.
</t>
  </si>
  <si>
    <t xml:space="preserve">E&amp;AS offset should include energy market revenues based on nodal pricing consistent with the location of the unit for each CONE area 
</t>
  </si>
  <si>
    <r>
      <t xml:space="preserve">E&amp;AS offset should be based on unit dispatch DA or RT depending solely on economics and reflecting parameters for unit per physical capabilities 
</t>
    </r>
    <r>
      <rPr>
        <i/>
        <sz val="12"/>
        <color indexed="10"/>
        <rFont val="Arial Narrow"/>
        <family val="2"/>
      </rPr>
      <t xml:space="preserve">
</t>
    </r>
  </si>
  <si>
    <t xml:space="preserve">There should be no limits on the annual change in net  CONE (status quo).  
</t>
  </si>
  <si>
    <t>Minimum of CONE areas for RTO (in this case CONE Area 5)</t>
  </si>
  <si>
    <t>Minimum of Net CONE</t>
  </si>
  <si>
    <t>Package 10</t>
  </si>
  <si>
    <t>Package 11</t>
  </si>
  <si>
    <t>Package 12</t>
  </si>
  <si>
    <t>If update with level real, then escalate with HWI until next TR.  Update with new CONE area values</t>
  </si>
  <si>
    <t>If we update using nominal level values then hold constant until next TR. Update with new CONE area values</t>
  </si>
  <si>
    <t>Lower of CC or CT</t>
  </si>
  <si>
    <t>Minimum of gross CONE areas for RTO (in this case CONE Area 5)</t>
  </si>
  <si>
    <t>Minimum of net CONE areas for RTO (in this case CONE Area 5)</t>
  </si>
  <si>
    <t>Supply</t>
  </si>
  <si>
    <t>Load</t>
  </si>
  <si>
    <t xml:space="preserve">Update CONE values for 15/16 BRA
(kW-year): 
CONE Area 1: $134.00
CONE Area 2: $123.70
CONE Area 3: $123.50
CONE Area 4: $130.10
CONE Area 5: $111.00
</t>
  </si>
  <si>
    <r>
      <t xml:space="preserve">If update with level real, then escalate with HWI until next TR. Update with new CONE area values
</t>
    </r>
    <r>
      <rPr>
        <b/>
        <sz val="14"/>
        <color indexed="55"/>
        <rFont val="Arial Narrow"/>
        <family val="2"/>
      </rPr>
      <t>+</t>
    </r>
    <r>
      <rPr>
        <sz val="14"/>
        <color indexed="55"/>
        <rFont val="Arial Narrow"/>
        <family val="2"/>
      </rPr>
      <t xml:space="preserve">
Use Gross CONE with SCR costs excluded.</t>
    </r>
  </si>
  <si>
    <r>
      <t xml:space="preserve">If we update using nominal level values then hold constant until next TR. Update with new CONE area values
</t>
    </r>
    <r>
      <rPr>
        <b/>
        <sz val="14"/>
        <color indexed="55"/>
        <rFont val="Arial Narrow"/>
        <family val="2"/>
      </rPr>
      <t>+</t>
    </r>
    <r>
      <rPr>
        <sz val="14"/>
        <color indexed="55"/>
        <rFont val="Arial Narrow"/>
        <family val="2"/>
      </rPr>
      <t xml:space="preserve">
Use Gross CONE with SCR costs excluded.</t>
    </r>
  </si>
  <si>
    <r>
      <t xml:space="preserve">Revise peak-hour dispatch method to reflect actual dispatch operations (i.e. dispatch CT first against DA LMPs and then against RT LMPs if DA LMPs do not support CT commitment) 
</t>
    </r>
    <r>
      <rPr>
        <b/>
        <sz val="14"/>
        <color indexed="55"/>
        <rFont val="Arial Narrow"/>
        <family val="2"/>
      </rPr>
      <t xml:space="preserve">+
</t>
    </r>
    <r>
      <rPr>
        <sz val="14"/>
        <color indexed="55"/>
        <rFont val="Arial Narrow"/>
        <family val="2"/>
      </rPr>
      <t xml:space="preserve">
Modify offset for RTO demand curve:
(a). Use the Net CONE from the 5 CONE areas; or,
(b). Use the zone from the rest of the RTO with the highest E&amp;AS offset. </t>
    </r>
  </si>
  <si>
    <r>
      <t xml:space="preserve">revise peak-hour dispatch method to reflect actual dispatch operations (i.e. dispatch CT first against DA LMPs and then against RT LMPs if DA LMPs do not support CT commitment) 
</t>
    </r>
    <r>
      <rPr>
        <b/>
        <sz val="14"/>
        <color indexed="55"/>
        <rFont val="Arial Narrow"/>
        <family val="2"/>
      </rPr>
      <t xml:space="preserve">+
</t>
    </r>
    <r>
      <rPr>
        <sz val="14"/>
        <color indexed="55"/>
        <rFont val="Arial Narrow"/>
        <family val="2"/>
      </rPr>
      <t xml:space="preserve">
Modify offset for RTO demand curve:
(a). Use the Net CONE from the 5 CONE areas; or,
(b). Use the zone from the rest of the RTO with the highest E&amp;AS offset. </t>
    </r>
  </si>
  <si>
    <t>Load 
(Modified Package 2)</t>
  </si>
  <si>
    <t xml:space="preserve">Use median value of Net CONE for areas that include SCR. </t>
  </si>
  <si>
    <t>Update CONE values for 15/16 BRA
(kW-year): 
CONE Area 1: $134.00
CONE Area 2: $123.70
CONE Area 3: $123.50
CONE Area 4: $130.10
CONE Area 5: $111.00
 Update to include:
1.Continue to escalate with HWI until next Triennial Review
2. Use Gross CONE with SCR cost excluded</t>
  </si>
  <si>
    <t>Peak-hour dispatch method using RT LMPs (Status Quo)</t>
  </si>
  <si>
    <t>(1.5 X Net CONE) point "a"(Status Quo)</t>
  </si>
  <si>
    <t>No limits on the annual change in net CONE.(Status Quo)</t>
  </si>
  <si>
    <t>update CONE values for 15/16 BRA
(kW-year): 
CONE Area 1: $134.00
CONE Area 2: $123.70
CONE Area 3: $123.50
CONE Area 4: $130.10
CONE Area 5: $111.00
Update to include:
1. See levelization in #2 below</t>
  </si>
  <si>
    <t>CT</t>
  </si>
  <si>
    <t>Real levelization method with esc at HWI each year between TR [or as compromise use Nominal levelization without esc between TR]</t>
  </si>
  <si>
    <t>Updated October 5, 2011</t>
  </si>
  <si>
    <t>Package 13 (new)</t>
  </si>
  <si>
    <t xml:space="preserve">Update CONE values for 15/16 BRA
(kW-year): 
CONE Area 1: $134.00
CONE Area 2: $123.70
CONE Area 3: $123.50
CONE Area 4: $130.10
CONE Area 5: $111.00
+
Update Brattle CONE estimate to account for missing costs and locational differences as follows:
1.    Land Costs (including easement costs)
2.    Property Taxes (account for Payment in Lieu of Taxes (PILOT) agreements and other similar tax arrangements)
3.    Electrical Interconnection Costs (reflect specific CONE Areas)
4.    Other Costs (Contingency, Financing Fees, Other interconnection costs, etc.) 
5. Assume WACC of 10% for all CONE Areas to better reflect riskiness of peaker development
6. Update CONE Area 2 Overnight Cost to reflect Union construction labor (~$51/kiwi)
7. Update CONE Area 2 Overnight Cost to reflect interconnection cost at needed locations, not average of historic locations near gas or transmission
8. Increase current union rates for New Jersey to reflect current union rate schedules (in 2011 dollars).
9. Assume 50 hour work week (RTO-wide).
10. Assume use of steel piles to 80 foot depth for foundation instead of “spread footing” foundation (CONE Area 1 only)  
11. Increase estimate cost of combustion turbine at about $50 million in increased costs. </t>
  </si>
  <si>
    <t>Use median value of net CONE from all CONE areas [or worst case follow current tariff/business approach of using lower of gross CONE from areas with system average offset (Status Quo)]</t>
  </si>
  <si>
    <t xml:space="preserve">Ensuring adequate capacity; not prejudging the VRR curve. </t>
  </si>
  <si>
    <t>Updated September 12, 2011</t>
  </si>
  <si>
    <r>
      <t xml:space="preserve">Update CONE Area 2 Overnight Cost to reflect Union construction labor (~$51/kiwi)
</t>
    </r>
    <r>
      <rPr>
        <i/>
        <sz val="12"/>
        <color indexed="10"/>
        <rFont val="Arial Narrow"/>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</si>
</sst>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i/>
      <sz val="12"/>
      <name val="Arial Narrow"/>
      <family val="2"/>
    </font>
    <font>
      <i/>
      <sz val="12"/>
      <color indexed="10"/>
      <name val="Arial Narrow"/>
      <family val="2"/>
    </font>
    <font>
      <sz val="14"/>
      <name val="Arial Narrow"/>
      <family val="2"/>
    </font>
    <font>
      <b/>
      <sz val="14"/>
      <name val="Arial Narrow"/>
      <family val="2"/>
    </font>
    <font>
      <i/>
      <sz val="14"/>
      <name val="Arial Narrow"/>
      <family val="2"/>
    </font>
    <font>
      <b/>
      <sz val="14"/>
      <color indexed="55"/>
      <name val="Arial Narrow"/>
      <family val="2"/>
    </font>
    <font>
      <sz val="14"/>
      <color indexed="55"/>
      <name val="Arial Narrow"/>
      <family val="2"/>
    </font>
    <font>
      <b/>
      <sz val="20"/>
      <name val="Arial Narrow"/>
      <family val="2"/>
    </font>
    <font>
      <sz val="16"/>
      <name val="Arial Narrow"/>
      <family val="2"/>
    </font>
    <font>
      <b/>
      <sz val="16"/>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7.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7.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Narrow"/>
      <family val="2"/>
    </font>
    <font>
      <sz val="12"/>
      <color indexed="55"/>
      <name val="Arial Narrow"/>
      <family val="2"/>
    </font>
    <font>
      <sz val="16"/>
      <color indexed="8"/>
      <name val="Arial Narrow"/>
      <family val="2"/>
    </font>
    <font>
      <sz val="16"/>
      <color indexed="8"/>
      <name val="Arial"/>
      <family val="2"/>
    </font>
    <font>
      <sz val="14"/>
      <color indexed="8"/>
      <name val="Arial Narrow"/>
      <family val="2"/>
    </font>
    <font>
      <sz val="14"/>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7.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7.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Narrow"/>
      <family val="2"/>
    </font>
    <font>
      <sz val="12"/>
      <color theme="0" tint="-0.3499799966812134"/>
      <name val="Arial Narrow"/>
      <family val="2"/>
    </font>
    <font>
      <b/>
      <sz val="14"/>
      <color theme="0" tint="-0.3499799966812134"/>
      <name val="Arial Narrow"/>
      <family val="2"/>
    </font>
    <font>
      <sz val="14"/>
      <color theme="0" tint="-0.3499799966812134"/>
      <name val="Arial Narrow"/>
      <family val="2"/>
    </font>
    <font>
      <sz val="16"/>
      <color theme="1"/>
      <name val="Arial Narrow"/>
      <family val="2"/>
    </font>
    <font>
      <sz val="16"/>
      <color theme="1"/>
      <name val="Arial"/>
      <family val="2"/>
    </font>
    <font>
      <sz val="14"/>
      <color theme="1"/>
      <name val="Arial Narrow"/>
      <family val="2"/>
    </font>
    <font>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4" fillId="0" borderId="0" xfId="0" applyFont="1" applyAlignment="1">
      <alignment/>
    </xf>
    <xf numFmtId="0" fontId="3" fillId="0" borderId="0" xfId="0" applyFont="1" applyAlignment="1">
      <alignment horizontal="left" indent="3" readingOrder="1"/>
    </xf>
    <xf numFmtId="0" fontId="4" fillId="0" borderId="0" xfId="0" applyFont="1" applyAlignment="1">
      <alignment horizontal="center"/>
    </xf>
    <xf numFmtId="0" fontId="3" fillId="0" borderId="0" xfId="0" applyFont="1" applyAlignment="1">
      <alignment horizontal="left" vertical="top"/>
    </xf>
    <xf numFmtId="0" fontId="3" fillId="0" borderId="10" xfId="0" applyFont="1" applyBorder="1" applyAlignment="1">
      <alignment horizontal="left" vertical="top" wrapText="1"/>
    </xf>
    <xf numFmtId="0" fontId="3" fillId="0" borderId="10" xfId="0" applyFont="1" applyBorder="1" applyAlignment="1">
      <alignment horizontal="center" vertical="center"/>
    </xf>
    <xf numFmtId="14" fontId="3" fillId="0" borderId="0" xfId="0" applyNumberFormat="1" applyFont="1" applyAlignment="1">
      <alignment/>
    </xf>
    <xf numFmtId="0" fontId="4" fillId="0" borderId="11" xfId="0" applyFont="1" applyBorder="1" applyAlignment="1">
      <alignment horizontal="center" vertical="top"/>
    </xf>
    <xf numFmtId="0" fontId="0" fillId="0" borderId="12" xfId="0" applyBorder="1" applyAlignment="1">
      <alignment vertical="top"/>
    </xf>
    <xf numFmtId="0" fontId="4" fillId="0" borderId="13" xfId="0" applyFont="1" applyBorder="1" applyAlignment="1">
      <alignment horizontal="center" vertical="top"/>
    </xf>
    <xf numFmtId="0" fontId="0" fillId="0" borderId="14" xfId="0" applyBorder="1" applyAlignment="1">
      <alignment vertical="top"/>
    </xf>
    <xf numFmtId="0" fontId="4" fillId="0" borderId="15" xfId="0" applyFont="1" applyBorder="1" applyAlignment="1">
      <alignment horizontal="center" vertical="top"/>
    </xf>
    <xf numFmtId="0" fontId="0" fillId="0" borderId="16" xfId="0" applyBorder="1" applyAlignment="1">
      <alignment vertical="top"/>
    </xf>
    <xf numFmtId="0" fontId="3" fillId="0" borderId="1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57" fillId="0" borderId="10" xfId="0" applyFont="1" applyBorder="1" applyAlignment="1">
      <alignment vertical="top" wrapText="1"/>
    </xf>
    <xf numFmtId="0" fontId="4" fillId="0" borderId="14" xfId="0" applyFont="1" applyBorder="1" applyAlignment="1">
      <alignment horizontal="center" wrapText="1"/>
    </xf>
    <xf numFmtId="0" fontId="57" fillId="0" borderId="0" xfId="0" applyFont="1" applyAlignment="1">
      <alignment/>
    </xf>
    <xf numFmtId="0" fontId="4" fillId="0" borderId="10" xfId="0" applyFont="1" applyBorder="1" applyAlignment="1">
      <alignment horizontal="center" vertical="center"/>
    </xf>
    <xf numFmtId="0" fontId="58" fillId="0" borderId="10" xfId="0" applyFont="1" applyFill="1" applyBorder="1" applyAlignment="1">
      <alignment horizontal="left" vertical="top" wrapText="1"/>
    </xf>
    <xf numFmtId="0" fontId="5" fillId="0" borderId="10" xfId="0" applyFont="1" applyBorder="1" applyAlignment="1">
      <alignment horizontal="left" vertical="top" wrapText="1"/>
    </xf>
    <xf numFmtId="0" fontId="3" fillId="0" borderId="10" xfId="0" applyFont="1" applyBorder="1" applyAlignment="1">
      <alignment horizontal="left"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0" xfId="0" applyFont="1" applyAlignment="1">
      <alignment/>
    </xf>
    <xf numFmtId="0" fontId="7" fillId="0" borderId="0" xfId="0" applyFont="1" applyAlignment="1">
      <alignment horizontal="left" wrapText="1"/>
    </xf>
    <xf numFmtId="14" fontId="7" fillId="0" borderId="0" xfId="0" applyNumberFormat="1" applyFont="1" applyAlignment="1">
      <alignment/>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top" wrapText="1"/>
    </xf>
    <xf numFmtId="0" fontId="8" fillId="0" borderId="0" xfId="0" applyFont="1" applyAlignment="1">
      <alignment/>
    </xf>
    <xf numFmtId="0" fontId="8" fillId="0" borderId="10" xfId="0" applyFont="1" applyBorder="1" applyAlignment="1">
      <alignment horizontal="center" vertical="top" wrapText="1"/>
    </xf>
    <xf numFmtId="0" fontId="8" fillId="0"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xf>
    <xf numFmtId="0" fontId="7" fillId="0" borderId="10" xfId="0" applyFont="1" applyFill="1" applyBorder="1" applyAlignment="1">
      <alignment horizontal="left" vertical="top" wrapText="1"/>
    </xf>
    <xf numFmtId="0" fontId="7" fillId="0" borderId="10" xfId="0" applyFont="1" applyBorder="1" applyAlignment="1">
      <alignment horizontal="left" vertical="top" wrapText="1"/>
    </xf>
    <xf numFmtId="0" fontId="7" fillId="0" borderId="0" xfId="0" applyFont="1" applyAlignment="1">
      <alignment horizontal="left" vertical="top"/>
    </xf>
    <xf numFmtId="0" fontId="4" fillId="0" borderId="10" xfId="0" applyFont="1" applyBorder="1" applyAlignment="1">
      <alignment horizontal="center" vertical="center" wrapText="1"/>
    </xf>
    <xf numFmtId="8" fontId="3" fillId="0" borderId="10" xfId="0" applyNumberFormat="1" applyFont="1" applyFill="1" applyBorder="1" applyAlignment="1">
      <alignment horizontal="left" vertical="top" wrapText="1"/>
    </xf>
    <xf numFmtId="0" fontId="9" fillId="0" borderId="10" xfId="0" applyFont="1" applyFill="1" applyBorder="1" applyAlignment="1">
      <alignment horizontal="center" vertical="center" wrapText="1"/>
    </xf>
    <xf numFmtId="0" fontId="3" fillId="0" borderId="0" xfId="0" applyFont="1" applyAlignment="1">
      <alignment horizontal="center" vertical="top"/>
    </xf>
    <xf numFmtId="0" fontId="7" fillId="0" borderId="0" xfId="0" applyFont="1" applyAlignment="1">
      <alignment horizontal="center" vertical="top"/>
    </xf>
    <xf numFmtId="0" fontId="59" fillId="0" borderId="10" xfId="0" applyFont="1" applyFill="1" applyBorder="1" applyAlignment="1">
      <alignment horizontal="center" vertical="top" wrapText="1"/>
    </xf>
    <xf numFmtId="0" fontId="59" fillId="0" borderId="10" xfId="0" applyFont="1" applyBorder="1" applyAlignment="1">
      <alignment horizontal="center" vertical="top" wrapText="1"/>
    </xf>
    <xf numFmtId="0" fontId="59"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60" fillId="0" borderId="10" xfId="0" applyFont="1" applyFill="1" applyBorder="1" applyAlignment="1">
      <alignment horizontal="left" vertical="top" wrapText="1"/>
    </xf>
    <xf numFmtId="0" fontId="60" fillId="0" borderId="10" xfId="0" applyFont="1" applyBorder="1" applyAlignment="1">
      <alignment horizontal="left" vertical="top" wrapText="1"/>
    </xf>
    <xf numFmtId="0" fontId="60" fillId="0" borderId="10" xfId="0" applyFont="1" applyBorder="1" applyAlignment="1">
      <alignment vertical="top" wrapText="1"/>
    </xf>
    <xf numFmtId="0" fontId="12" fillId="0" borderId="0" xfId="0" applyFont="1" applyAlignment="1">
      <alignment/>
    </xf>
    <xf numFmtId="0" fontId="13" fillId="0" borderId="0" xfId="0" applyFont="1" applyAlignment="1">
      <alignment/>
    </xf>
    <xf numFmtId="0" fontId="13" fillId="0" borderId="0" xfId="0" applyFont="1" applyAlignment="1">
      <alignment horizontal="center" vertical="top"/>
    </xf>
    <xf numFmtId="0" fontId="13" fillId="0" borderId="0" xfId="0" applyFont="1" applyAlignment="1">
      <alignment horizontal="left" wrapText="1"/>
    </xf>
    <xf numFmtId="14" fontId="13" fillId="0" borderId="0" xfId="0" applyNumberFormat="1" applyFont="1" applyAlignment="1">
      <alignment/>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xf>
    <xf numFmtId="0" fontId="13" fillId="0" borderId="10" xfId="0" applyFont="1" applyBorder="1" applyAlignment="1">
      <alignment horizontal="left"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top" wrapText="1"/>
    </xf>
    <xf numFmtId="0" fontId="13" fillId="0" borderId="10" xfId="0" applyFont="1" applyFill="1" applyBorder="1" applyAlignment="1">
      <alignment horizontal="left" vertical="top" wrapText="1"/>
    </xf>
    <xf numFmtId="0" fontId="4" fillId="0" borderId="17" xfId="0" applyFont="1" applyFill="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57" fillId="0" borderId="0" xfId="0" applyFont="1" applyAlignment="1">
      <alignment wrapText="1"/>
    </xf>
    <xf numFmtId="0" fontId="0" fillId="0" borderId="0" xfId="0" applyAlignment="1">
      <alignment wrapText="1"/>
    </xf>
    <xf numFmtId="0" fontId="4" fillId="0" borderId="21" xfId="0" applyFont="1" applyFill="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Fill="1" applyBorder="1" applyAlignment="1">
      <alignment horizontal="center" vertical="top" wrapText="1"/>
    </xf>
    <xf numFmtId="0" fontId="14" fillId="0" borderId="17" xfId="0" applyFont="1" applyFill="1" applyBorder="1" applyAlignment="1">
      <alignment horizontal="center" vertical="top" wrapText="1"/>
    </xf>
    <xf numFmtId="0" fontId="14" fillId="0" borderId="18" xfId="0" applyFont="1" applyFill="1" applyBorder="1" applyAlignment="1">
      <alignment horizontal="center" vertical="top" wrapText="1"/>
    </xf>
    <xf numFmtId="0" fontId="61" fillId="0" borderId="0" xfId="0" applyFont="1" applyAlignment="1">
      <alignment wrapText="1"/>
    </xf>
    <xf numFmtId="0" fontId="62" fillId="0" borderId="0" xfId="0" applyFont="1" applyAlignment="1">
      <alignment wrapText="1"/>
    </xf>
    <xf numFmtId="0" fontId="8" fillId="0" borderId="21"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8" xfId="0" applyFont="1" applyFill="1" applyBorder="1" applyAlignment="1">
      <alignment horizontal="center" vertical="top" wrapText="1"/>
    </xf>
    <xf numFmtId="0" fontId="63" fillId="0" borderId="0" xfId="0" applyFont="1" applyAlignment="1">
      <alignment wrapText="1"/>
    </xf>
    <xf numFmtId="0" fontId="64" fillId="0" borderId="0" xfId="0" applyFont="1" applyAlignment="1">
      <alignment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top" wrapText="1"/>
    </xf>
    <xf numFmtId="0" fontId="4" fillId="0" borderId="15" xfId="0" applyFont="1" applyBorder="1" applyAlignment="1">
      <alignment horizontal="center" vertical="center"/>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urdit\Desktop\9-26-11%20Afternoon%20Version%20LOCAL-v11-Triennial_Review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ennial Review"/>
      <sheetName val="TR Solution Packages"/>
      <sheetName val="Interests"/>
    </sheetNames>
    <sheetDataSet>
      <sheetData sheetId="0">
        <row r="7">
          <cell r="D7" t="str">
            <v>Status Quo</v>
          </cell>
        </row>
        <row r="8">
          <cell r="E8" t="str">
            <v>Update CONE values for 15/16 BRA
(kW-year): 
CONE Area 1: $134.00
CONE Area 2: $123.70
CONE Area 3: $123.50
CONE Area 4: $130.10
CONE Area 5: $111.00
</v>
          </cell>
          <cell r="G8" t="str">
            <v>If update with level real, then escalate with HWI until next TR. </v>
          </cell>
          <cell r="I8" t="str">
            <v>Update Brattle CONE estimate to account for missing costs and locational differences as follows:
1.    Land Costs (including easement costs)
2.    Property Taxes (account for Payment in Lieu of Taxes (PILOT) agreements and other similar tax arrangements)</v>
          </cell>
          <cell r="J8" t="str">
            <v>Update Gross CONE to the following extent:
1. Recalculate gross CONE annually; do not use indexing;
     a. If HW Index is to be used, fix 
        method to ensure that history is 
        accurately reflected.
2. Use union labor in SWMAAC;
3. Use trans</v>
          </cell>
          <cell r="K8" t="str">
            <v>Assume WACC of 10% for all CONE Areas to better reflect riskiness of peaker development
</v>
          </cell>
        </row>
        <row r="9">
          <cell r="E9" t="str">
            <v>Retain level-nominal method</v>
          </cell>
          <cell r="F9" t="str">
            <v>Real levelization method</v>
          </cell>
        </row>
        <row r="10">
          <cell r="E10" t="str">
            <v>Combustion Turbine (CT)</v>
          </cell>
          <cell r="G10" t="str">
            <v>The technology with the lowest Net CONE. Use a cross section of potential resources {CCGT or CT}</v>
          </cell>
        </row>
        <row r="11">
          <cell r="E11" t="str">
            <v>Revise peak-hour dispatch method to reflect actual dispatch operations (i.e. dispatch CT first against DA LMPs and then against RT LMPs if DA LMPs do not support CT commitment) </v>
          </cell>
          <cell r="F11" t="str">
            <v>PJM's methodology allowing for further examination of blocks to be used. Both time and duration of blocks.</v>
          </cell>
          <cell r="K11" t="str">
            <v>E&amp;AS offset should include energy market revenues based on nodal pricing consistent with the location of the unit for each CONE area 
</v>
          </cell>
          <cell r="L11" t="str">
            <v>E&amp;AS offset should be based on unit dispatch DA or RT depending solely on economics and reflecting parameters for unit per physical capabilities 
</v>
          </cell>
        </row>
        <row r="12">
          <cell r="E12" t="str">
            <v>Raise Point "a" to (1.0 x CONE) above Point "b"</v>
          </cell>
          <cell r="F12" t="str">
            <v>Status Quo (1.5 Net CONE) point "a"</v>
          </cell>
          <cell r="I12" t="str">
            <v>Look for backstops to address reliability concerns versus looking at VRR curve shape. </v>
          </cell>
        </row>
        <row r="13">
          <cell r="E13" t="str">
            <v>There should be no limits on the annual change in net  CONE (status quo).  
</v>
          </cell>
          <cell r="F13" t="str">
            <v>Percentage limit on year-to-year Net CONE changes</v>
          </cell>
        </row>
        <row r="14">
          <cell r="G14" t="str">
            <v>Minimum of Net CONE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zoomScale="120" zoomScaleNormal="120" zoomScalePageLayoutView="0" workbookViewId="0" topLeftCell="A1">
      <selection activeCell="A1" sqref="A1"/>
    </sheetView>
  </sheetViews>
  <sheetFormatPr defaultColWidth="9.140625" defaultRowHeight="12.75"/>
  <cols>
    <col min="1" max="1" width="9.57421875" style="4" bestFit="1" customWidth="1"/>
    <col min="2" max="2" width="92.140625" style="2" customWidth="1"/>
    <col min="3" max="16384" width="9.140625" style="2" customWidth="1"/>
  </cols>
  <sheetData>
    <row r="1" ht="23.25">
      <c r="A1" s="1" t="s">
        <v>5</v>
      </c>
    </row>
    <row r="2" ht="23.25">
      <c r="A2" s="1" t="s">
        <v>11</v>
      </c>
    </row>
    <row r="3" ht="15.75">
      <c r="A3" s="21" t="s">
        <v>12</v>
      </c>
    </row>
    <row r="4" ht="15.75">
      <c r="A4" s="2"/>
    </row>
    <row r="5" ht="16.5" thickBot="1">
      <c r="A5" s="10" t="s">
        <v>119</v>
      </c>
    </row>
    <row r="6" spans="1:2" s="4" customFormat="1" ht="15.75">
      <c r="A6" s="67" t="s">
        <v>3</v>
      </c>
      <c r="B6" s="92" t="s">
        <v>9</v>
      </c>
    </row>
    <row r="7" spans="1:4" ht="16.5" thickBot="1">
      <c r="A7" s="91"/>
      <c r="B7" s="93"/>
      <c r="D7" s="5"/>
    </row>
    <row r="8" spans="1:11" ht="15.75">
      <c r="A8" s="11">
        <v>1</v>
      </c>
      <c r="B8" s="12" t="s">
        <v>39</v>
      </c>
      <c r="C8" s="7"/>
      <c r="D8" s="7"/>
      <c r="E8" s="7"/>
      <c r="F8" s="7"/>
      <c r="G8" s="7"/>
      <c r="H8" s="7"/>
      <c r="I8" s="7"/>
      <c r="J8" s="7"/>
      <c r="K8" s="7"/>
    </row>
    <row r="9" spans="1:11" ht="15.75">
      <c r="A9" s="13">
        <v>2</v>
      </c>
      <c r="B9" s="14" t="s">
        <v>40</v>
      </c>
      <c r="C9" s="7"/>
      <c r="D9" s="7"/>
      <c r="E9" s="7"/>
      <c r="F9" s="7"/>
      <c r="G9" s="7"/>
      <c r="H9" s="7"/>
      <c r="I9" s="7"/>
      <c r="J9" s="7"/>
      <c r="K9" s="7"/>
    </row>
    <row r="10" spans="1:11" ht="15.75">
      <c r="A10" s="13">
        <v>3</v>
      </c>
      <c r="B10" s="14" t="s">
        <v>41</v>
      </c>
      <c r="C10" s="7"/>
      <c r="D10" s="7"/>
      <c r="E10" s="7"/>
      <c r="F10" s="7"/>
      <c r="G10" s="7"/>
      <c r="H10" s="7"/>
      <c r="I10" s="7"/>
      <c r="J10" s="7"/>
      <c r="K10" s="7"/>
    </row>
    <row r="11" spans="1:11" ht="15.75">
      <c r="A11" s="13">
        <v>4</v>
      </c>
      <c r="B11" s="14" t="s">
        <v>118</v>
      </c>
      <c r="C11" s="7"/>
      <c r="D11" s="7"/>
      <c r="E11" s="7"/>
      <c r="F11" s="7"/>
      <c r="G11" s="7"/>
      <c r="H11" s="7"/>
      <c r="I11" s="7"/>
      <c r="J11" s="7"/>
      <c r="K11" s="7"/>
    </row>
    <row r="12" spans="1:11" ht="15.75">
      <c r="A12" s="13">
        <v>5</v>
      </c>
      <c r="B12" s="14"/>
      <c r="C12" s="7"/>
      <c r="D12" s="7"/>
      <c r="E12" s="7"/>
      <c r="F12" s="7"/>
      <c r="G12" s="7"/>
      <c r="H12" s="7"/>
      <c r="I12" s="7"/>
      <c r="J12" s="7"/>
      <c r="K12" s="7"/>
    </row>
    <row r="13" spans="1:11" ht="15.75">
      <c r="A13" s="13">
        <v>6</v>
      </c>
      <c r="B13" s="14"/>
      <c r="C13" s="7"/>
      <c r="D13" s="7"/>
      <c r="E13" s="7"/>
      <c r="F13" s="7"/>
      <c r="G13" s="7"/>
      <c r="H13" s="7"/>
      <c r="I13" s="7"/>
      <c r="J13" s="7"/>
      <c r="K13" s="7"/>
    </row>
    <row r="14" spans="1:11" ht="15.75">
      <c r="A14" s="13">
        <v>7</v>
      </c>
      <c r="B14" s="14"/>
      <c r="C14" s="7"/>
      <c r="D14" s="7"/>
      <c r="E14" s="7"/>
      <c r="F14" s="7"/>
      <c r="G14" s="7"/>
      <c r="H14" s="7"/>
      <c r="I14" s="7"/>
      <c r="J14" s="7"/>
      <c r="K14" s="7"/>
    </row>
    <row r="15" spans="1:11" ht="15.75">
      <c r="A15" s="13">
        <v>8</v>
      </c>
      <c r="B15" s="14"/>
      <c r="C15" s="7"/>
      <c r="D15" s="7"/>
      <c r="E15" s="7"/>
      <c r="F15" s="7"/>
      <c r="G15" s="7"/>
      <c r="H15" s="7"/>
      <c r="I15" s="7"/>
      <c r="J15" s="7"/>
      <c r="K15" s="7"/>
    </row>
    <row r="16" spans="1:11" ht="15.75">
      <c r="A16" s="13">
        <v>9</v>
      </c>
      <c r="B16" s="14"/>
      <c r="C16" s="7"/>
      <c r="D16" s="7"/>
      <c r="E16" s="7"/>
      <c r="F16" s="7"/>
      <c r="G16" s="7"/>
      <c r="H16" s="7"/>
      <c r="I16" s="7"/>
      <c r="J16" s="7"/>
      <c r="K16" s="7"/>
    </row>
    <row r="17" spans="1:11" ht="15.75">
      <c r="A17" s="13">
        <v>10</v>
      </c>
      <c r="B17" s="14"/>
      <c r="C17" s="7"/>
      <c r="D17" s="7"/>
      <c r="E17" s="7"/>
      <c r="F17" s="7"/>
      <c r="G17" s="7"/>
      <c r="H17" s="7"/>
      <c r="I17" s="7"/>
      <c r="J17" s="7"/>
      <c r="K17" s="7"/>
    </row>
    <row r="18" spans="1:2" ht="16.5" thickBot="1">
      <c r="A18" s="15">
        <v>11</v>
      </c>
      <c r="B18" s="16"/>
    </row>
    <row r="19" ht="15.75">
      <c r="A19" s="6"/>
    </row>
    <row r="20" ht="15.75">
      <c r="A20" s="6"/>
    </row>
    <row r="21" ht="15.75">
      <c r="A21" s="6"/>
    </row>
    <row r="22" ht="15.75">
      <c r="A22" s="6"/>
    </row>
    <row r="23" ht="15.75">
      <c r="A23" s="6"/>
    </row>
  </sheetData>
  <sheetProtection/>
  <mergeCells count="2">
    <mergeCell ref="A6:A7"/>
    <mergeCell ref="B6:B7"/>
  </mergeCells>
  <printOptions/>
  <pageMargins left="0.7" right="0.7" top="0.75" bottom="0.7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14"/>
  <sheetViews>
    <sheetView tabSelected="1" zoomScale="75" zoomScaleNormal="75"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9.140625" defaultRowHeight="12.75"/>
  <cols>
    <col min="1" max="1" width="6.00390625" style="4" customWidth="1"/>
    <col min="2" max="2" width="42.7109375" style="2" customWidth="1"/>
    <col min="3" max="3" width="15.7109375" style="2" customWidth="1"/>
    <col min="4" max="4" width="48.8515625" style="45" customWidth="1"/>
    <col min="5" max="5" width="48.8515625" style="3" customWidth="1"/>
    <col min="6" max="6" width="115.57421875" style="2" customWidth="1"/>
    <col min="7" max="7" width="64.8515625" style="2" customWidth="1"/>
    <col min="8" max="9" width="65.28125" style="2" customWidth="1"/>
    <col min="10" max="16384" width="9.140625" style="2" customWidth="1"/>
  </cols>
  <sheetData>
    <row r="1" ht="25.5">
      <c r="A1" s="54" t="s">
        <v>5</v>
      </c>
    </row>
    <row r="2" ht="25.5">
      <c r="A2" s="54" t="s">
        <v>11</v>
      </c>
    </row>
    <row r="3" spans="1:8" s="28" customFormat="1" ht="20.25">
      <c r="A3" s="81" t="s">
        <v>57</v>
      </c>
      <c r="B3" s="82"/>
      <c r="C3" s="82"/>
      <c r="D3" s="82"/>
      <c r="E3" s="82"/>
      <c r="F3" s="55"/>
      <c r="G3" s="55"/>
      <c r="H3" s="55"/>
    </row>
    <row r="4" spans="1:8" s="28" customFormat="1" ht="20.25">
      <c r="A4" s="55"/>
      <c r="B4" s="55"/>
      <c r="C4" s="55"/>
      <c r="D4" s="56"/>
      <c r="E4" s="57"/>
      <c r="F4" s="55"/>
      <c r="G4" s="55"/>
      <c r="H4" s="55"/>
    </row>
    <row r="5" spans="1:8" s="28" customFormat="1" ht="20.25">
      <c r="A5" s="58" t="s">
        <v>114</v>
      </c>
      <c r="B5" s="55"/>
      <c r="C5" s="55"/>
      <c r="D5" s="56"/>
      <c r="E5" s="57"/>
      <c r="F5" s="55"/>
      <c r="G5" s="55"/>
      <c r="H5" s="55"/>
    </row>
    <row r="6" spans="1:9" s="34" customFormat="1" ht="20.25">
      <c r="A6" s="74" t="s">
        <v>3</v>
      </c>
      <c r="B6" s="76" t="s">
        <v>6</v>
      </c>
      <c r="C6" s="76" t="s">
        <v>4</v>
      </c>
      <c r="D6" s="78" t="s">
        <v>49</v>
      </c>
      <c r="E6" s="79"/>
      <c r="F6" s="79"/>
      <c r="G6" s="78" t="s">
        <v>49</v>
      </c>
      <c r="H6" s="79"/>
      <c r="I6" s="80"/>
    </row>
    <row r="7" spans="1:9" s="28" customFormat="1" ht="20.25">
      <c r="A7" s="75"/>
      <c r="B7" s="77"/>
      <c r="C7" s="77"/>
      <c r="D7" s="59" t="str">
        <f>'[1]Triennial Review'!D7</f>
        <v>Status Quo</v>
      </c>
      <c r="E7" s="60" t="s">
        <v>53</v>
      </c>
      <c r="F7" s="60" t="s">
        <v>90</v>
      </c>
      <c r="G7" s="60" t="s">
        <v>91</v>
      </c>
      <c r="H7" s="60" t="s">
        <v>92</v>
      </c>
      <c r="I7" s="60" t="s">
        <v>115</v>
      </c>
    </row>
    <row r="8" spans="1:9" s="28" customFormat="1" ht="409.5">
      <c r="A8" s="61">
        <v>1</v>
      </c>
      <c r="B8" s="62" t="s">
        <v>20</v>
      </c>
      <c r="C8" s="63" t="s">
        <v>8</v>
      </c>
      <c r="D8" s="64" t="s">
        <v>73</v>
      </c>
      <c r="E8" s="65" t="s">
        <v>100</v>
      </c>
      <c r="F8" s="65" t="s">
        <v>116</v>
      </c>
      <c r="G8" s="65" t="s">
        <v>100</v>
      </c>
      <c r="H8" s="65" t="s">
        <v>107</v>
      </c>
      <c r="I8" s="65" t="s">
        <v>111</v>
      </c>
    </row>
    <row r="9" spans="1:9" s="28" customFormat="1" ht="60.75">
      <c r="A9" s="61">
        <v>2</v>
      </c>
      <c r="B9" s="62" t="s">
        <v>17</v>
      </c>
      <c r="C9" s="63" t="s">
        <v>8</v>
      </c>
      <c r="D9" s="64" t="s">
        <v>68</v>
      </c>
      <c r="E9" s="65" t="s">
        <v>58</v>
      </c>
      <c r="F9" s="65" t="s">
        <v>58</v>
      </c>
      <c r="G9" s="65" t="s">
        <v>58</v>
      </c>
      <c r="H9" s="65" t="s">
        <v>59</v>
      </c>
      <c r="I9" s="65" t="s">
        <v>113</v>
      </c>
    </row>
    <row r="10" spans="1:9" s="28" customFormat="1" ht="20.25">
      <c r="A10" s="61">
        <v>3</v>
      </c>
      <c r="B10" s="62" t="s">
        <v>13</v>
      </c>
      <c r="C10" s="63" t="s">
        <v>8</v>
      </c>
      <c r="D10" s="64" t="s">
        <v>21</v>
      </c>
      <c r="E10" s="65" t="s">
        <v>21</v>
      </c>
      <c r="F10" s="65" t="s">
        <v>21</v>
      </c>
      <c r="G10" s="65" t="s">
        <v>21</v>
      </c>
      <c r="H10" s="65" t="s">
        <v>95</v>
      </c>
      <c r="I10" s="65" t="s">
        <v>112</v>
      </c>
    </row>
    <row r="11" spans="1:9" s="28" customFormat="1" ht="101.25">
      <c r="A11" s="61">
        <v>4</v>
      </c>
      <c r="B11" s="62" t="s">
        <v>14</v>
      </c>
      <c r="C11" s="63" t="s">
        <v>8</v>
      </c>
      <c r="D11" s="64" t="s">
        <v>70</v>
      </c>
      <c r="E11" s="65" t="s">
        <v>61</v>
      </c>
      <c r="F11" s="65" t="s">
        <v>61</v>
      </c>
      <c r="G11" s="65" t="s">
        <v>108</v>
      </c>
      <c r="H11" s="65" t="s">
        <v>61</v>
      </c>
      <c r="I11" s="65" t="s">
        <v>61</v>
      </c>
    </row>
    <row r="12" spans="1:9" s="28" customFormat="1" ht="60.75">
      <c r="A12" s="61">
        <v>5</v>
      </c>
      <c r="B12" s="62" t="s">
        <v>15</v>
      </c>
      <c r="C12" s="63" t="s">
        <v>8</v>
      </c>
      <c r="D12" s="64" t="s">
        <v>71</v>
      </c>
      <c r="E12" s="65" t="s">
        <v>19</v>
      </c>
      <c r="F12" s="65" t="s">
        <v>19</v>
      </c>
      <c r="G12" s="65" t="s">
        <v>109</v>
      </c>
      <c r="H12" s="65" t="s">
        <v>34</v>
      </c>
      <c r="I12" s="65" t="s">
        <v>34</v>
      </c>
    </row>
    <row r="13" spans="1:9" s="28" customFormat="1" ht="40.5">
      <c r="A13" s="61">
        <v>6</v>
      </c>
      <c r="B13" s="62" t="s">
        <v>37</v>
      </c>
      <c r="C13" s="63" t="s">
        <v>8</v>
      </c>
      <c r="D13" s="64" t="s">
        <v>69</v>
      </c>
      <c r="E13" s="65" t="s">
        <v>54</v>
      </c>
      <c r="F13" s="65" t="s">
        <v>54</v>
      </c>
      <c r="G13" s="65" t="s">
        <v>110</v>
      </c>
      <c r="H13" s="65" t="s">
        <v>110</v>
      </c>
      <c r="I13" s="65" t="s">
        <v>110</v>
      </c>
    </row>
    <row r="14" spans="1:9" s="28" customFormat="1" ht="81">
      <c r="A14" s="61">
        <v>7</v>
      </c>
      <c r="B14" s="62" t="s">
        <v>72</v>
      </c>
      <c r="C14" s="63" t="s">
        <v>8</v>
      </c>
      <c r="D14" s="64" t="s">
        <v>74</v>
      </c>
      <c r="E14" s="65" t="s">
        <v>77</v>
      </c>
      <c r="F14" s="65" t="s">
        <v>106</v>
      </c>
      <c r="G14" s="65" t="s">
        <v>96</v>
      </c>
      <c r="H14" s="65" t="s">
        <v>97</v>
      </c>
      <c r="I14" s="65" t="s">
        <v>117</v>
      </c>
    </row>
  </sheetData>
  <sheetProtection/>
  <mergeCells count="6">
    <mergeCell ref="A6:A7"/>
    <mergeCell ref="B6:B7"/>
    <mergeCell ref="C6:C7"/>
    <mergeCell ref="D6:F6"/>
    <mergeCell ref="A3:E3"/>
    <mergeCell ref="G6:I6"/>
  </mergeCells>
  <printOptions/>
  <pageMargins left="0.26" right="0.17" top="0.75" bottom="0.75" header="0.3" footer="0.3"/>
  <pageSetup fitToWidth="2" fitToHeight="1" horizontalDpi="600" verticalDpi="600" orientation="landscape" scale="42" r:id="rId1"/>
  <headerFooter>
    <oddFooter>&amp;LStakeholder Solution Aid
PJM Interconnection, LLC. &amp;R&amp;P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15"/>
  <sheetViews>
    <sheetView zoomScale="75" zoomScaleNormal="75" workbookViewId="0" topLeftCell="A1">
      <pane xSplit="3" ySplit="8" topLeftCell="D10" activePane="bottomRight" state="frozen"/>
      <selection pane="topLeft" activeCell="A1" sqref="A1"/>
      <selection pane="topRight" activeCell="D1" sqref="D1"/>
      <selection pane="bottomLeft" activeCell="A9" sqref="A9"/>
      <selection pane="bottomRight" activeCell="F10" sqref="F10"/>
    </sheetView>
  </sheetViews>
  <sheetFormatPr defaultColWidth="9.140625" defaultRowHeight="12.75"/>
  <cols>
    <col min="1" max="1" width="6.00390625" style="4" customWidth="1"/>
    <col min="2" max="2" width="42.7109375" style="2" customWidth="1"/>
    <col min="3" max="3" width="15.7109375" style="2" customWidth="1"/>
    <col min="4" max="4" width="31.8515625" style="45" customWidth="1"/>
    <col min="5" max="5" width="34.28125" style="3" customWidth="1"/>
    <col min="6" max="9" width="42.7109375" style="3" customWidth="1"/>
    <col min="10" max="10" width="48.140625" style="2" customWidth="1"/>
    <col min="11" max="11" width="54.7109375" style="2" customWidth="1"/>
    <col min="12" max="12" width="48.140625" style="2" customWidth="1"/>
    <col min="13" max="13" width="86.421875" style="2" customWidth="1"/>
    <col min="14" max="14" width="122.00390625" style="2" customWidth="1"/>
    <col min="15" max="15" width="66.421875" style="2" customWidth="1"/>
    <col min="16" max="16" width="45.28125" style="2" customWidth="1"/>
    <col min="17" max="16384" width="9.140625" style="2" customWidth="1"/>
  </cols>
  <sheetData>
    <row r="1" ht="23.25">
      <c r="A1" s="1" t="s">
        <v>5</v>
      </c>
    </row>
    <row r="2" ht="23.25">
      <c r="A2" s="1" t="s">
        <v>11</v>
      </c>
    </row>
    <row r="3" spans="1:10" s="28" customFormat="1" ht="18">
      <c r="A3" s="86" t="s">
        <v>42</v>
      </c>
      <c r="B3" s="87"/>
      <c r="C3" s="87"/>
      <c r="D3" s="87"/>
      <c r="E3" s="87"/>
      <c r="F3" s="87"/>
      <c r="G3" s="87"/>
      <c r="H3" s="87"/>
      <c r="I3" s="87"/>
      <c r="J3" s="87"/>
    </row>
    <row r="4" spans="4:9" s="28" customFormat="1" ht="18">
      <c r="D4" s="46"/>
      <c r="E4" s="29"/>
      <c r="F4" s="29"/>
      <c r="G4" s="29"/>
      <c r="H4" s="29"/>
      <c r="I4" s="29"/>
    </row>
    <row r="5" spans="1:9" s="28" customFormat="1" ht="18">
      <c r="A5" s="30" t="s">
        <v>78</v>
      </c>
      <c r="D5" s="46"/>
      <c r="E5" s="29"/>
      <c r="F5" s="29"/>
      <c r="G5" s="29"/>
      <c r="H5" s="29"/>
      <c r="I5" s="29"/>
    </row>
    <row r="6" spans="1:16" s="34" customFormat="1" ht="18">
      <c r="A6" s="88" t="s">
        <v>67</v>
      </c>
      <c r="B6" s="89" t="s">
        <v>6</v>
      </c>
      <c r="C6" s="89" t="s">
        <v>4</v>
      </c>
      <c r="D6" s="90" t="s">
        <v>49</v>
      </c>
      <c r="E6" s="90"/>
      <c r="F6" s="90"/>
      <c r="G6" s="90"/>
      <c r="H6" s="90"/>
      <c r="I6" s="90"/>
      <c r="J6" s="90"/>
      <c r="K6" s="83" t="s">
        <v>49</v>
      </c>
      <c r="L6" s="84"/>
      <c r="M6" s="85"/>
      <c r="N6" s="83" t="s">
        <v>49</v>
      </c>
      <c r="O6" s="84"/>
      <c r="P6" s="85"/>
    </row>
    <row r="7" spans="1:16" s="28" customFormat="1" ht="36">
      <c r="A7" s="88"/>
      <c r="B7" s="89"/>
      <c r="C7" s="89"/>
      <c r="D7" s="35" t="str">
        <f>'[1]Triennial Review'!D7</f>
        <v>Status Quo</v>
      </c>
      <c r="E7" s="33" t="s">
        <v>53</v>
      </c>
      <c r="F7" s="47" t="s">
        <v>45</v>
      </c>
      <c r="G7" s="47" t="s">
        <v>46</v>
      </c>
      <c r="H7" s="47" t="s">
        <v>47</v>
      </c>
      <c r="I7" s="47" t="s">
        <v>48</v>
      </c>
      <c r="J7" s="48" t="s">
        <v>63</v>
      </c>
      <c r="K7" s="48" t="s">
        <v>64</v>
      </c>
      <c r="L7" s="48" t="s">
        <v>65</v>
      </c>
      <c r="M7" s="48" t="s">
        <v>66</v>
      </c>
      <c r="N7" s="33" t="s">
        <v>90</v>
      </c>
      <c r="O7" s="33" t="s">
        <v>91</v>
      </c>
      <c r="P7" s="33" t="s">
        <v>92</v>
      </c>
    </row>
    <row r="8" spans="1:16" s="28" customFormat="1" ht="42.75" customHeight="1">
      <c r="A8" s="88"/>
      <c r="B8" s="89"/>
      <c r="C8" s="89"/>
      <c r="D8" s="32" t="s">
        <v>30</v>
      </c>
      <c r="E8" s="36" t="s">
        <v>62</v>
      </c>
      <c r="F8" s="49"/>
      <c r="G8" s="49"/>
      <c r="H8" s="49"/>
      <c r="I8" s="49"/>
      <c r="J8" s="50"/>
      <c r="K8" s="50"/>
      <c r="L8" s="50"/>
      <c r="M8" s="50"/>
      <c r="N8" s="44" t="s">
        <v>98</v>
      </c>
      <c r="O8" s="44" t="s">
        <v>99</v>
      </c>
      <c r="P8" s="44" t="s">
        <v>105</v>
      </c>
    </row>
    <row r="9" spans="1:17" s="28" customFormat="1" ht="409.5">
      <c r="A9" s="31">
        <v>1</v>
      </c>
      <c r="B9" s="37" t="s">
        <v>20</v>
      </c>
      <c r="C9" s="38" t="s">
        <v>8</v>
      </c>
      <c r="D9" s="40" t="str">
        <f>'TR Working Matrix'!D8</f>
        <v>CONE values for 12/13 BRA
(kW-year): 
CONE Area 1: $122.040
CONE Area 2: $112.868
CONE Area 3: $115.479
CONE Area 4: $112.868
CONE Area 5: $112.868
Adjusted annually by HWI
</v>
      </c>
      <c r="E9" s="39" t="s">
        <v>100</v>
      </c>
      <c r="F9" s="51" t="s">
        <v>93</v>
      </c>
      <c r="G9" s="51" t="s">
        <v>94</v>
      </c>
      <c r="H9" s="51" t="s">
        <v>101</v>
      </c>
      <c r="I9" s="51" t="s">
        <v>102</v>
      </c>
      <c r="J9" s="52" t="str">
        <f>'[1]Triennial Review'!I8</f>
        <v>Update Brattle CONE estimate to account for missing costs and locational differences as follows:
1.    Land Costs (including easement costs)
2.    Property Taxes (account for Payment in Lieu of Taxes (PILOT) agreements and other similar tax arrangements)
3.    Electrical Interconnection Costs (reflect specific CONE Areas)
4.    Other Costs (Contingency, Financing Fees, Other interconnection costs, etc.) 
</v>
      </c>
      <c r="K9" s="52" t="str">
        <f>'[1]Triennial Review'!G8&amp;"Update with new CONE area values"</f>
        <v>If update with level real, then escalate with HWI until next TR. Update with new CONE area values</v>
      </c>
      <c r="L9" s="52" t="str">
        <f>'[1]Triennial Review'!J8</f>
        <v>Update Gross CONE to the following extent:
1. Recalculate gross CONE annually; do not use indexing;
     a. If HW Index is to be used, fix 
        method to ensure that history is 
        accurately reflected.
2. Use union labor in SWMAAC;
3. Use transmission interconnection costs consistent with interconnection of a new unit rather than history
</v>
      </c>
      <c r="M9" s="52" t="str">
        <f>CONCATENATE('[1]Triennial Review'!E8,"
+
",'[1]Triennial Review'!I8,"
+
",'[1]Triennial Review'!K8)</f>
        <v>Update CONE values for 15/16 BRA
(kW-year): 
CONE Area 1: $134.00
CONE Area 2: $123.70
CONE Area 3: $123.50
CONE Area 4: $130.10
CONE Area 5: $111.00
+
Update Brattle CONE estimate to account for missing costs and locational differences as follows:
1.    Land Costs (including easement costs)
2.    Property Taxes (account for Payment in Lieu of Taxes (PILOT) agreements and other similar tax arrangements)
3.    Electrical Interconnection Costs (reflect specific CONE Areas)
4.    Other Costs (Contingency, Financing Fees, Other interconnection costs, etc.) 
+
Assume WACC of 10% for all CONE Areas to better reflect riskiness of peaker development
</v>
      </c>
      <c r="N9" s="39" t="s">
        <v>116</v>
      </c>
      <c r="O9" s="39" t="str">
        <f>E9</f>
        <v>Update CONE values for 15/16 BRA
(kW-year): 
CONE Area 1: $134.00
CONE Area 2: $123.70
CONE Area 3: $123.50
CONE Area 4: $130.10
CONE Area 5: $111.00
</v>
      </c>
      <c r="P9" s="39" t="str">
        <f>E9&amp;" Update to include:
1.Continue to escalate with HWI until next Triennial Review"&amp;"
2. Use Gross CONE with SCR cost excluded"</f>
        <v>Update CONE values for 15/16 BRA
(kW-year): 
CONE Area 1: $134.00
CONE Area 2: $123.70
CONE Area 3: $123.50
CONE Area 4: $130.10
CONE Area 5: $111.00
 Update to include:
1.Continue to escalate with HWI until next Triennial Review
2. Use Gross CONE with SCR cost excluded</v>
      </c>
      <c r="Q9" s="41"/>
    </row>
    <row r="10" spans="1:17" s="28" customFormat="1" ht="18">
      <c r="A10" s="31">
        <v>2</v>
      </c>
      <c r="B10" s="37" t="s">
        <v>17</v>
      </c>
      <c r="C10" s="38" t="s">
        <v>8</v>
      </c>
      <c r="D10" s="40" t="str">
        <f>'TR Working Matrix'!D9</f>
        <v>level-nominal method</v>
      </c>
      <c r="E10" s="39" t="s">
        <v>58</v>
      </c>
      <c r="F10" s="51" t="s">
        <v>59</v>
      </c>
      <c r="G10" s="51" t="s">
        <v>18</v>
      </c>
      <c r="H10" s="51" t="s">
        <v>25</v>
      </c>
      <c r="I10" s="51" t="str">
        <f>'[1]Triennial Review'!E9</f>
        <v>Retain level-nominal method</v>
      </c>
      <c r="J10" s="52" t="str">
        <f>'[1]Triennial Review'!E9</f>
        <v>Retain level-nominal method</v>
      </c>
      <c r="K10" s="52" t="str">
        <f>'[1]Triennial Review'!F9</f>
        <v>Real levelization method</v>
      </c>
      <c r="L10" s="52" t="str">
        <f>'[1]Triennial Review'!E9</f>
        <v>Retain level-nominal method</v>
      </c>
      <c r="M10" s="52" t="str">
        <f>'[1]Triennial Review'!E9</f>
        <v>Retain level-nominal method</v>
      </c>
      <c r="N10" s="39" t="s">
        <v>58</v>
      </c>
      <c r="O10" s="39" t="str">
        <f>E10</f>
        <v>Retain level-nominal method</v>
      </c>
      <c r="P10" s="39" t="str">
        <f>F10</f>
        <v>Real levelization method</v>
      </c>
      <c r="Q10" s="41"/>
    </row>
    <row r="11" spans="1:17" s="28" customFormat="1" ht="36">
      <c r="A11" s="31">
        <v>3</v>
      </c>
      <c r="B11" s="37" t="s">
        <v>13</v>
      </c>
      <c r="C11" s="38" t="s">
        <v>8</v>
      </c>
      <c r="D11" s="40" t="str">
        <f>'TR Working Matrix'!D10</f>
        <v>Combustion Turbine (CT)</v>
      </c>
      <c r="E11" s="39" t="s">
        <v>21</v>
      </c>
      <c r="F11" s="51" t="s">
        <v>21</v>
      </c>
      <c r="G11" s="51" t="s">
        <v>21</v>
      </c>
      <c r="H11" s="51" t="s">
        <v>21</v>
      </c>
      <c r="I11" s="51" t="s">
        <v>21</v>
      </c>
      <c r="J11" s="52" t="str">
        <f>'[1]Triennial Review'!E10</f>
        <v>Combustion Turbine (CT)</v>
      </c>
      <c r="K11" s="52" t="str">
        <f>'[1]Triennial Review'!G10</f>
        <v>The technology with the lowest Net CONE. Use a cross section of potential resources {CCGT or CT}</v>
      </c>
      <c r="L11" s="52" t="str">
        <f>'[1]Triennial Review'!E10</f>
        <v>Combustion Turbine (CT)</v>
      </c>
      <c r="M11" s="52" t="str">
        <f>'[1]Triennial Review'!E10</f>
        <v>Combustion Turbine (CT)</v>
      </c>
      <c r="N11" s="39" t="s">
        <v>21</v>
      </c>
      <c r="O11" s="39" t="str">
        <f>E11</f>
        <v>Combustion Turbine (CT)</v>
      </c>
      <c r="P11" s="39" t="s">
        <v>95</v>
      </c>
      <c r="Q11" s="41"/>
    </row>
    <row r="12" spans="1:17" s="28" customFormat="1" ht="242.25" customHeight="1">
      <c r="A12" s="31">
        <v>4</v>
      </c>
      <c r="B12" s="37" t="s">
        <v>14</v>
      </c>
      <c r="C12" s="38" t="s">
        <v>8</v>
      </c>
      <c r="D12" s="40" t="str">
        <f>'TR Working Matrix'!D11</f>
        <v>Peak-hour dispatch method using RT LMPs </v>
      </c>
      <c r="E12" s="39" t="s">
        <v>61</v>
      </c>
      <c r="F12" s="51" t="s">
        <v>103</v>
      </c>
      <c r="G12" s="51" t="s">
        <v>104</v>
      </c>
      <c r="H12" s="51" t="s">
        <v>104</v>
      </c>
      <c r="I12" s="51" t="s">
        <v>104</v>
      </c>
      <c r="J12" s="52" t="str">
        <f>CONCATENATE('[1]Triennial Review'!K11,"
","+
",'[1]Triennial Review'!L11)</f>
        <v>E&amp;AS offset should include energy market revenues based on nodal pricing consistent with the location of the unit for each CONE area 
+
E&amp;AS offset should be based on unit dispatch DA or RT depending solely on economics and reflecting parameters for unit per physical capabilities 
</v>
      </c>
      <c r="K12" s="52" t="str">
        <f>CONCATENATE('[1]Triennial Review'!F11,"
+
",'[1]Triennial Review'!L11)</f>
        <v>PJM's methodology allowing for further examination of blocks to be used. Both time and duration of blocks.
+
E&amp;AS offset should be based on unit dispatch DA or RT depending solely on economics and reflecting parameters for unit per physical capabilities 
</v>
      </c>
      <c r="L12" s="52" t="str">
        <f>CONCATENATE('[1]Triennial Review'!K11,"
+
",'[1]Triennial Review'!L11)</f>
        <v>E&amp;AS offset should include energy market revenues based on nodal pricing consistent with the location of the unit for each CONE area 
+
E&amp;AS offset should be based on unit dispatch DA or RT depending solely on economics and reflecting parameters for unit per physical capabilities 
</v>
      </c>
      <c r="M12" s="52" t="str">
        <f>'[1]Triennial Review'!E11</f>
        <v>Revise peak-hour dispatch method to reflect actual dispatch operations (i.e. dispatch CT first against DA LMPs and then against RT LMPs if DA LMPs do not support CT commitment) </v>
      </c>
      <c r="N12" s="39" t="s">
        <v>61</v>
      </c>
      <c r="O12" s="39" t="str">
        <f>D12&amp;"(Status Quo)"</f>
        <v>Peak-hour dispatch method using RT LMPs (Status Quo)</v>
      </c>
      <c r="P12" s="39" t="str">
        <f>E12</f>
        <v>Revise peak-hour dispatch method to reflect actual dispatch operations (i.e. dispatch CT first against DA LMPs and then against RT LMPs if DA LMPs do not support CT commitment) </v>
      </c>
      <c r="Q12" s="41"/>
    </row>
    <row r="13" spans="1:17" s="28" customFormat="1" ht="54">
      <c r="A13" s="31">
        <v>5</v>
      </c>
      <c r="B13" s="37" t="s">
        <v>15</v>
      </c>
      <c r="C13" s="38" t="s">
        <v>8</v>
      </c>
      <c r="D13" s="40" t="str">
        <f>'TR Working Matrix'!D12</f>
        <v>(1.5 X Net CONE) point "a"</v>
      </c>
      <c r="E13" s="39" t="s">
        <v>19</v>
      </c>
      <c r="F13" s="53" t="s">
        <v>34</v>
      </c>
      <c r="G13" s="53" t="s">
        <v>34</v>
      </c>
      <c r="H13" s="53" t="s">
        <v>34</v>
      </c>
      <c r="I13" s="53" t="s">
        <v>34</v>
      </c>
      <c r="J13" s="51" t="str">
        <f>'[1]Triennial Review'!E12</f>
        <v>Raise Point "a" to (1.0 x CONE) above Point "b"</v>
      </c>
      <c r="K13" s="51" t="str">
        <f>'[1]Triennial Review'!I12</f>
        <v>Look for backstops to address reliability concerns versus looking at VRR curve shape. </v>
      </c>
      <c r="L13" s="51" t="str">
        <f>'[1]Triennial Review'!F12</f>
        <v>Status Quo (1.5 Net CONE) point "a"</v>
      </c>
      <c r="M13" s="52" t="str">
        <f>'[1]Triennial Review'!E12</f>
        <v>Raise Point "a" to (1.0 x CONE) above Point "b"</v>
      </c>
      <c r="N13" s="39" t="s">
        <v>19</v>
      </c>
      <c r="O13" s="39" t="str">
        <f>D13&amp;"(Status Quo)"</f>
        <v>(1.5 X Net CONE) point "a"(Status Quo)</v>
      </c>
      <c r="P13" s="39" t="str">
        <f>F13</f>
        <v>Set point "a" greater of (1.5 Net CONE) or, (Gross CONE  [if nominal Gross CONE; if real 1.15 * Gross CONE])</v>
      </c>
      <c r="Q13" s="41"/>
    </row>
    <row r="14" spans="1:16" s="28" customFormat="1" ht="72">
      <c r="A14" s="31">
        <v>6</v>
      </c>
      <c r="B14" s="37" t="s">
        <v>37</v>
      </c>
      <c r="C14" s="38" t="s">
        <v>8</v>
      </c>
      <c r="D14" s="40" t="str">
        <f>'TR Working Matrix'!D13</f>
        <v>No limits on the annual change in net CONE.</v>
      </c>
      <c r="E14" s="39" t="s">
        <v>54</v>
      </c>
      <c r="F14" s="51" t="str">
        <f>D14</f>
        <v>No limits on the annual change in net CONE.</v>
      </c>
      <c r="G14" s="51" t="str">
        <f>D14</f>
        <v>No limits on the annual change in net CONE.</v>
      </c>
      <c r="H14" s="51" t="str">
        <f>G14</f>
        <v>No limits on the annual change in net CONE.</v>
      </c>
      <c r="I14" s="51" t="str">
        <f>G14</f>
        <v>No limits on the annual change in net CONE.</v>
      </c>
      <c r="J14" s="51" t="str">
        <f>'[1]Triennial Review'!E13</f>
        <v>There should be no limits on the annual change in net  CONE (status quo).  
</v>
      </c>
      <c r="K14" s="51" t="str">
        <f>'[1]Triennial Review'!F13</f>
        <v>Percentage limit on year-to-year Net CONE changes</v>
      </c>
      <c r="L14" s="51" t="str">
        <f>'[1]Triennial Review'!E13</f>
        <v>There should be no limits on the annual change in net  CONE (status quo).  
</v>
      </c>
      <c r="M14" s="52" t="str">
        <f>'[1]Triennial Review'!E13</f>
        <v>There should be no limits on the annual change in net  CONE (status quo).  
</v>
      </c>
      <c r="N14" s="39" t="s">
        <v>54</v>
      </c>
      <c r="O14" s="39" t="str">
        <f>D14&amp;"(Status Quo)"</f>
        <v>No limits on the annual change in net CONE.(Status Quo)</v>
      </c>
      <c r="P14" s="39" t="str">
        <f>O14</f>
        <v>No limits on the annual change in net CONE.(Status Quo)</v>
      </c>
    </row>
    <row r="15" spans="1:16" ht="72">
      <c r="A15" s="31">
        <v>7</v>
      </c>
      <c r="B15" s="37" t="s">
        <v>72</v>
      </c>
      <c r="C15" s="38" t="s">
        <v>8</v>
      </c>
      <c r="D15" s="40" t="str">
        <f>'TR Working Matrix'!D14</f>
        <v>CONE value for 12/13 BRA
(kW-year):
112.868
Adjusted annually by HWI</v>
      </c>
      <c r="E15" s="39" t="s">
        <v>77</v>
      </c>
      <c r="F15" s="51" t="str">
        <f>'[1]Triennial Review'!G14</f>
        <v>Minimum of Net CONE</v>
      </c>
      <c r="G15" s="51" t="str">
        <f>'[1]Triennial Review'!G14</f>
        <v>Minimum of Net CONE</v>
      </c>
      <c r="H15" s="51" t="str">
        <f>G15</f>
        <v>Minimum of Net CONE</v>
      </c>
      <c r="I15" s="51" t="str">
        <f>G15</f>
        <v>Minimum of Net CONE</v>
      </c>
      <c r="J15" s="51" t="str">
        <f>'[1]Triennial Review'!G14</f>
        <v>Minimum of Net CONE</v>
      </c>
      <c r="K15" s="51" t="str">
        <f>'[1]Triennial Review'!G14</f>
        <v>Minimum of Net CONE</v>
      </c>
      <c r="L15" s="51"/>
      <c r="M15" s="52" t="str">
        <f>'[1]Triennial Review'!G14</f>
        <v>Minimum of Net CONE</v>
      </c>
      <c r="N15" s="39" t="s">
        <v>106</v>
      </c>
      <c r="O15" s="39" t="s">
        <v>96</v>
      </c>
      <c r="P15" s="39" t="s">
        <v>97</v>
      </c>
    </row>
  </sheetData>
  <sheetProtection/>
  <mergeCells count="7">
    <mergeCell ref="N6:P6"/>
    <mergeCell ref="K6:M6"/>
    <mergeCell ref="A3:J3"/>
    <mergeCell ref="A6:A8"/>
    <mergeCell ref="B6:B8"/>
    <mergeCell ref="C6:C8"/>
    <mergeCell ref="D6:J6"/>
  </mergeCells>
  <printOptions/>
  <pageMargins left="0.26" right="0.17" top="0.75" bottom="0.75" header="0.3" footer="0.3"/>
  <pageSetup fitToWidth="5" fitToHeight="1" horizontalDpi="600" verticalDpi="600" orientation="landscape" scale="42" r:id="rId1"/>
  <headerFooter>
    <oddFooter>&amp;LStakeholder Solution Aid
PJM Interconnection, LLC. &amp;R&amp;P of &amp;N</oddFooter>
  </headerFooter>
  <rowBreaks count="1" manualBreakCount="1">
    <brk id="16" max="255" man="1"/>
  </rowBreaks>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Q14"/>
  <sheetViews>
    <sheetView workbookViewId="0" topLeftCell="A1">
      <pane xSplit="3" ySplit="7" topLeftCell="D9" activePane="bottomRight" state="frozen"/>
      <selection pane="topLeft" activeCell="A1" sqref="A1"/>
      <selection pane="topRight" activeCell="D1" sqref="D1"/>
      <selection pane="bottomLeft" activeCell="A8" sqref="A8"/>
      <selection pane="bottomRight" activeCell="F9" sqref="F9"/>
    </sheetView>
  </sheetViews>
  <sheetFormatPr defaultColWidth="9.140625" defaultRowHeight="12.75"/>
  <cols>
    <col min="1" max="1" width="4.7109375" style="4" customWidth="1"/>
    <col min="2" max="2" width="32.57421875" style="2" customWidth="1"/>
    <col min="3" max="3" width="15.7109375" style="2" customWidth="1"/>
    <col min="4" max="4" width="25.28125" style="2" customWidth="1"/>
    <col min="5" max="5" width="34.28125" style="3" customWidth="1"/>
    <col min="6" max="8" width="25.7109375" style="3" customWidth="1"/>
    <col min="9" max="9" width="66.8515625" style="3" customWidth="1"/>
    <col min="10" max="10" width="45.140625" style="2" customWidth="1"/>
    <col min="11" max="11" width="45.421875" style="2" customWidth="1"/>
    <col min="12" max="12" width="46.140625" style="2" customWidth="1"/>
    <col min="13" max="13" width="39.57421875" style="2" customWidth="1"/>
    <col min="14" max="14" width="42.8515625" style="2" customWidth="1"/>
    <col min="15" max="15" width="129.7109375" style="2" customWidth="1"/>
    <col min="16" max="16384" width="9.140625" style="2" customWidth="1"/>
  </cols>
  <sheetData>
    <row r="1" ht="23.25">
      <c r="A1" s="1" t="s">
        <v>5</v>
      </c>
    </row>
    <row r="2" ht="23.25">
      <c r="A2" s="1" t="s">
        <v>11</v>
      </c>
    </row>
    <row r="3" spans="1:10" ht="40.5" customHeight="1">
      <c r="A3" s="71" t="s">
        <v>57</v>
      </c>
      <c r="B3" s="72"/>
      <c r="C3" s="72"/>
      <c r="D3" s="72"/>
      <c r="E3" s="72"/>
      <c r="F3" s="72"/>
      <c r="G3" s="72"/>
      <c r="H3" s="72"/>
      <c r="I3" s="72"/>
      <c r="J3" s="72"/>
    </row>
    <row r="4" ht="15.75">
      <c r="A4" s="2"/>
    </row>
    <row r="5" ht="16.5" thickBot="1">
      <c r="A5" s="10" t="s">
        <v>78</v>
      </c>
    </row>
    <row r="6" spans="1:15" s="4" customFormat="1" ht="15.75">
      <c r="A6" s="67" t="s">
        <v>3</v>
      </c>
      <c r="B6" s="69" t="s">
        <v>6</v>
      </c>
      <c r="C6" s="69" t="s">
        <v>4</v>
      </c>
      <c r="D6" s="42"/>
      <c r="E6" s="73" t="s">
        <v>7</v>
      </c>
      <c r="F6" s="66"/>
      <c r="G6" s="66"/>
      <c r="H6" s="66"/>
      <c r="I6" s="66" t="s">
        <v>7</v>
      </c>
      <c r="J6" s="66"/>
      <c r="K6" s="66" t="s">
        <v>7</v>
      </c>
      <c r="L6" s="66"/>
      <c r="M6" s="66"/>
      <c r="N6" s="26" t="s">
        <v>7</v>
      </c>
      <c r="O6" s="27" t="s">
        <v>7</v>
      </c>
    </row>
    <row r="7" spans="1:15" ht="15.75">
      <c r="A7" s="68"/>
      <c r="B7" s="70"/>
      <c r="C7" s="70"/>
      <c r="D7" s="42" t="s">
        <v>30</v>
      </c>
      <c r="E7" s="18" t="s">
        <v>16</v>
      </c>
      <c r="F7" s="18" t="s">
        <v>10</v>
      </c>
      <c r="G7" s="18" t="s">
        <v>0</v>
      </c>
      <c r="H7" s="18" t="s">
        <v>1</v>
      </c>
      <c r="I7" s="20" t="s">
        <v>2</v>
      </c>
      <c r="J7" s="20" t="s">
        <v>22</v>
      </c>
      <c r="K7" s="20" t="s">
        <v>50</v>
      </c>
      <c r="L7" s="20" t="s">
        <v>51</v>
      </c>
      <c r="M7" s="20" t="s">
        <v>52</v>
      </c>
      <c r="N7" s="20" t="s">
        <v>55</v>
      </c>
      <c r="O7" s="20" t="s">
        <v>56</v>
      </c>
    </row>
    <row r="8" spans="1:17" ht="237.75" customHeight="1">
      <c r="A8" s="22">
        <v>1</v>
      </c>
      <c r="B8" s="25" t="s">
        <v>20</v>
      </c>
      <c r="C8" s="9" t="s">
        <v>8</v>
      </c>
      <c r="D8" s="17" t="s">
        <v>73</v>
      </c>
      <c r="E8" s="17" t="s">
        <v>76</v>
      </c>
      <c r="F8" s="17" t="s">
        <v>23</v>
      </c>
      <c r="G8" s="17" t="s">
        <v>43</v>
      </c>
      <c r="H8" s="19" t="s">
        <v>24</v>
      </c>
      <c r="I8" s="24" t="s">
        <v>79</v>
      </c>
      <c r="J8" s="8" t="s">
        <v>80</v>
      </c>
      <c r="K8" s="8" t="s">
        <v>81</v>
      </c>
      <c r="L8" s="8" t="s">
        <v>120</v>
      </c>
      <c r="M8" s="8" t="s">
        <v>82</v>
      </c>
      <c r="N8" s="8" t="s">
        <v>83</v>
      </c>
      <c r="O8" s="8" t="s">
        <v>84</v>
      </c>
      <c r="P8" s="7"/>
      <c r="Q8" s="7"/>
    </row>
    <row r="9" spans="1:17" ht="47.25">
      <c r="A9" s="22">
        <f aca="true" t="shared" si="0" ref="A9:A14">A8+1</f>
        <v>2</v>
      </c>
      <c r="B9" s="25" t="s">
        <v>17</v>
      </c>
      <c r="C9" s="9" t="s">
        <v>8</v>
      </c>
      <c r="D9" s="17" t="s">
        <v>68</v>
      </c>
      <c r="E9" s="17" t="s">
        <v>58</v>
      </c>
      <c r="F9" s="17" t="s">
        <v>59</v>
      </c>
      <c r="G9" s="17" t="s">
        <v>26</v>
      </c>
      <c r="H9" s="19"/>
      <c r="I9" s="8"/>
      <c r="J9" s="8"/>
      <c r="K9" s="8"/>
      <c r="L9" s="8"/>
      <c r="M9" s="8"/>
      <c r="N9" s="8"/>
      <c r="O9" s="8"/>
      <c r="P9" s="7"/>
      <c r="Q9" s="7"/>
    </row>
    <row r="10" spans="1:17" ht="78.75">
      <c r="A10" s="22">
        <f t="shared" si="0"/>
        <v>3</v>
      </c>
      <c r="B10" s="25" t="s">
        <v>13</v>
      </c>
      <c r="C10" s="9" t="s">
        <v>8</v>
      </c>
      <c r="D10" s="17" t="s">
        <v>21</v>
      </c>
      <c r="E10" s="17" t="s">
        <v>21</v>
      </c>
      <c r="F10" s="23" t="s">
        <v>27</v>
      </c>
      <c r="G10" s="17" t="s">
        <v>44</v>
      </c>
      <c r="H10" s="19"/>
      <c r="I10" s="8"/>
      <c r="J10" s="8"/>
      <c r="K10" s="8"/>
      <c r="L10" s="8"/>
      <c r="M10" s="8"/>
      <c r="N10" s="8"/>
      <c r="O10" s="8"/>
      <c r="P10" s="7"/>
      <c r="Q10" s="7"/>
    </row>
    <row r="11" spans="1:17" ht="126">
      <c r="A11" s="22">
        <f t="shared" si="0"/>
        <v>4</v>
      </c>
      <c r="B11" s="25" t="s">
        <v>14</v>
      </c>
      <c r="C11" s="9" t="s">
        <v>8</v>
      </c>
      <c r="D11" s="17" t="s">
        <v>70</v>
      </c>
      <c r="E11" s="17" t="s">
        <v>61</v>
      </c>
      <c r="F11" s="17" t="s">
        <v>28</v>
      </c>
      <c r="G11" s="19" t="s">
        <v>29</v>
      </c>
      <c r="H11" s="17" t="s">
        <v>30</v>
      </c>
      <c r="I11" s="8" t="s">
        <v>31</v>
      </c>
      <c r="J11" s="8" t="s">
        <v>32</v>
      </c>
      <c r="K11" s="8" t="s">
        <v>85</v>
      </c>
      <c r="L11" s="8" t="s">
        <v>86</v>
      </c>
      <c r="M11" s="8"/>
      <c r="N11" s="8"/>
      <c r="O11" s="8"/>
      <c r="P11" s="7"/>
      <c r="Q11" s="7"/>
    </row>
    <row r="12" spans="1:17" ht="78.75">
      <c r="A12" s="22">
        <f t="shared" si="0"/>
        <v>5</v>
      </c>
      <c r="B12" s="25" t="s">
        <v>15</v>
      </c>
      <c r="C12" s="9" t="s">
        <v>8</v>
      </c>
      <c r="D12" s="17" t="s">
        <v>71</v>
      </c>
      <c r="E12" s="17" t="s">
        <v>19</v>
      </c>
      <c r="F12" s="17" t="s">
        <v>33</v>
      </c>
      <c r="G12" s="19" t="s">
        <v>34</v>
      </c>
      <c r="H12" s="17" t="s">
        <v>60</v>
      </c>
      <c r="I12" s="8" t="s">
        <v>35</v>
      </c>
      <c r="J12" s="17" t="s">
        <v>36</v>
      </c>
      <c r="K12" s="17"/>
      <c r="L12" s="17"/>
      <c r="M12" s="17"/>
      <c r="N12" s="17"/>
      <c r="O12" s="17"/>
      <c r="P12" s="7"/>
      <c r="Q12" s="7"/>
    </row>
    <row r="13" spans="1:15" ht="78.75">
      <c r="A13" s="22">
        <f t="shared" si="0"/>
        <v>6</v>
      </c>
      <c r="B13" s="25" t="s">
        <v>37</v>
      </c>
      <c r="C13" s="9" t="s">
        <v>8</v>
      </c>
      <c r="D13" s="17" t="s">
        <v>69</v>
      </c>
      <c r="E13" s="17" t="s">
        <v>87</v>
      </c>
      <c r="F13" s="17" t="s">
        <v>38</v>
      </c>
      <c r="G13" s="17"/>
      <c r="H13" s="17"/>
      <c r="I13" s="17"/>
      <c r="J13" s="17"/>
      <c r="K13" s="17"/>
      <c r="L13" s="17"/>
      <c r="M13" s="17"/>
      <c r="N13" s="17"/>
      <c r="O13" s="17"/>
    </row>
    <row r="14" spans="1:15" ht="63">
      <c r="A14" s="22">
        <f t="shared" si="0"/>
        <v>7</v>
      </c>
      <c r="B14" s="25" t="s">
        <v>72</v>
      </c>
      <c r="C14" s="9" t="s">
        <v>8</v>
      </c>
      <c r="D14" s="43" t="s">
        <v>74</v>
      </c>
      <c r="E14" s="43" t="s">
        <v>75</v>
      </c>
      <c r="F14" s="17" t="s">
        <v>88</v>
      </c>
      <c r="G14" s="17" t="s">
        <v>89</v>
      </c>
      <c r="H14" s="17"/>
      <c r="I14" s="17"/>
      <c r="J14" s="17"/>
      <c r="K14" s="17"/>
      <c r="L14" s="17"/>
      <c r="M14" s="17"/>
      <c r="N14" s="17"/>
      <c r="O14" s="17"/>
    </row>
  </sheetData>
  <sheetProtection/>
  <mergeCells count="7">
    <mergeCell ref="K6:M6"/>
    <mergeCell ref="A6:A7"/>
    <mergeCell ref="B6:B7"/>
    <mergeCell ref="C6:C7"/>
    <mergeCell ref="A3:J3"/>
    <mergeCell ref="E6:H6"/>
    <mergeCell ref="I6:J6"/>
  </mergeCells>
  <printOptions/>
  <pageMargins left="0.26" right="0.17" top="0.75" bottom="0.75" header="0.3" footer="0.3"/>
  <pageSetup fitToHeight="2" horizontalDpi="600" verticalDpi="600" orientation="landscape" scale="60" r:id="rId1"/>
  <headerFooter>
    <oddFooter>&amp;LStakeholder Solution Aid
PJM Interconnection, LLC. &amp;R&amp;P of &amp;N</oddFooter>
  </headerFooter>
  <rowBreaks count="2" manualBreakCount="2">
    <brk id="13" max="11" man="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Adrien Ford</cp:lastModifiedBy>
  <cp:lastPrinted>2011-10-05T19:25:19Z</cp:lastPrinted>
  <dcterms:created xsi:type="dcterms:W3CDTF">2011-06-17T02:23:42Z</dcterms:created>
  <dcterms:modified xsi:type="dcterms:W3CDTF">2011-10-05T19:26:46Z</dcterms:modified>
  <cp:category/>
  <cp:version/>
  <cp:contentType/>
  <cp:contentStatus/>
</cp:coreProperties>
</file>