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7500" tabRatio="661" activeTab="15"/>
  </bookViews>
  <sheets>
    <sheet name="LEGEND" sheetId="1" r:id="rId1"/>
    <sheet name="HR1" sheetId="2" r:id="rId2"/>
    <sheet name="HR2" sheetId="3" r:id="rId3"/>
    <sheet name="HR3" sheetId="4" r:id="rId4"/>
    <sheet name="HR4" sheetId="5" r:id="rId5"/>
    <sheet name="HR5" sheetId="6" r:id="rId6"/>
    <sheet name="HR6" sheetId="7" r:id="rId7"/>
    <sheet name="HR7" sheetId="8" r:id="rId8"/>
    <sheet name="HR1 NR" sheetId="9" r:id="rId9"/>
    <sheet name="HR2 NR" sheetId="10" r:id="rId10"/>
    <sheet name="HR3 NR" sheetId="11" r:id="rId11"/>
    <sheet name="HR4 NR" sheetId="12" r:id="rId12"/>
    <sheet name="HR5 NR" sheetId="13" r:id="rId13"/>
    <sheet name="HR6 NR" sheetId="14" r:id="rId14"/>
    <sheet name="HR7 NR" sheetId="15" r:id="rId15"/>
    <sheet name="Summary (R)" sheetId="16" r:id="rId16"/>
    <sheet name="PRICE PERFORMANCE DATA" sheetId="17" r:id="rId17"/>
  </sheets>
  <definedNames/>
  <calcPr fullCalcOnLoad="1"/>
</workbook>
</file>

<file path=xl/sharedStrings.xml><?xml version="1.0" encoding="utf-8"?>
<sst xmlns="http://schemas.openxmlformats.org/spreadsheetml/2006/main" count="1115" uniqueCount="81">
  <si>
    <t>Resource</t>
  </si>
  <si>
    <t xml:space="preserve">Energy Offer </t>
  </si>
  <si>
    <t>($/MWh)</t>
  </si>
  <si>
    <t xml:space="preserve">Minimum </t>
  </si>
  <si>
    <t xml:space="preserve">Maximum </t>
  </si>
  <si>
    <t>(MW)</t>
  </si>
  <si>
    <t xml:space="preserve">Output </t>
  </si>
  <si>
    <t xml:space="preserve">Reserve Capability </t>
  </si>
  <si>
    <t>(MW/30-minutes)</t>
  </si>
  <si>
    <t xml:space="preserve">Opportunity Cost </t>
  </si>
  <si>
    <t xml:space="preserve">Reserve Assignment  </t>
  </si>
  <si>
    <t>A</t>
  </si>
  <si>
    <t>B</t>
  </si>
  <si>
    <t>C</t>
  </si>
  <si>
    <t>D</t>
  </si>
  <si>
    <t>E</t>
  </si>
  <si>
    <t>F</t>
  </si>
  <si>
    <t>G</t>
  </si>
  <si>
    <t>LOAD</t>
  </si>
  <si>
    <t>DISPATCH</t>
  </si>
  <si>
    <t>SETTLEMENT</t>
  </si>
  <si>
    <t>Production Cost</t>
  </si>
  <si>
    <t>LMP Credits</t>
  </si>
  <si>
    <t>Reserve Credits</t>
  </si>
  <si>
    <t>Reserve Cost</t>
  </si>
  <si>
    <t>Uplift</t>
  </si>
  <si>
    <t>($)</t>
  </si>
  <si>
    <t>LMP</t>
  </si>
  <si>
    <t>MCP</t>
  </si>
  <si>
    <t>HOUR 1</t>
  </si>
  <si>
    <t>HOUR 2</t>
  </si>
  <si>
    <t>Profit</t>
  </si>
  <si>
    <t>PF</t>
  </si>
  <si>
    <t>PJM</t>
  </si>
  <si>
    <t>COALITION</t>
  </si>
  <si>
    <t>RESERVE REQ ORIG</t>
  </si>
  <si>
    <t>RESERVE REQ ADJ</t>
  </si>
  <si>
    <t>MARGINAL FOR ENERGY</t>
  </si>
  <si>
    <t>MARGINAL FOR RESERVES</t>
  </si>
  <si>
    <t>ADDITIONALLY SCHEDULED UNIT</t>
  </si>
  <si>
    <t>With no MCP cap</t>
  </si>
  <si>
    <t>-&gt; Relaxed to 148 MW since only 149 MW available</t>
  </si>
  <si>
    <t>SHORT</t>
  </si>
  <si>
    <t>-&gt; Relaxed to 78 MW since only 79 MW available</t>
  </si>
  <si>
    <t>-&gt; Relaxed to 34 MW since only 35 MW available</t>
  </si>
  <si>
    <t>HOUR 3</t>
  </si>
  <si>
    <t>HOUR 4</t>
  </si>
  <si>
    <t>HOUR 5</t>
  </si>
  <si>
    <t>HOUR 6</t>
  </si>
  <si>
    <t>HOUR 7</t>
  </si>
  <si>
    <t>UNIT F + PENALTY FACTOR</t>
  </si>
  <si>
    <t>PENALTY FACTOR</t>
  </si>
  <si>
    <t>UNIT G</t>
  </si>
  <si>
    <t>UNIT F</t>
  </si>
  <si>
    <t>UNIT D</t>
  </si>
  <si>
    <t>UNIT D + PENALTY FACTOR</t>
  </si>
  <si>
    <t>UNIT B</t>
  </si>
  <si>
    <t>UNIT E</t>
  </si>
  <si>
    <t>SETTLEMENT SUMMARY</t>
  </si>
  <si>
    <t>UNIT</t>
  </si>
  <si>
    <t>PRODUCTION COST</t>
  </si>
  <si>
    <t>RESERVE COST</t>
  </si>
  <si>
    <t>LMP CREDITS</t>
  </si>
  <si>
    <t>RESERVE CREDITS</t>
  </si>
  <si>
    <t>UPLIFT</t>
  </si>
  <si>
    <t>PROFIT</t>
  </si>
  <si>
    <t>TOTAL</t>
  </si>
  <si>
    <t xml:space="preserve">PJM PROPOSAL </t>
  </si>
  <si>
    <t>COALITION PROPOSAL</t>
  </si>
  <si>
    <t>NO RESERVES</t>
  </si>
  <si>
    <t>PJM PROPOSAL</t>
  </si>
  <si>
    <t>MARG UNIT ENERGY</t>
  </si>
  <si>
    <t>MARG UNIT RESERVES</t>
  </si>
  <si>
    <t>D + PF</t>
  </si>
  <si>
    <t>E + PF</t>
  </si>
  <si>
    <t>F + PF</t>
  </si>
  <si>
    <t>G + PF</t>
  </si>
  <si>
    <t>PJM LMP</t>
  </si>
  <si>
    <t>PJM MCP</t>
  </si>
  <si>
    <t>COALITION LMP</t>
  </si>
  <si>
    <t>COALITION MCP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</si>
</sst>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9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i/>
      <sz val="14"/>
      <name val="Calibri"/>
      <family val="2"/>
    </font>
    <font>
      <i/>
      <sz val="14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i/>
      <sz val="14"/>
      <name val="Calibri"/>
      <family val="2"/>
    </font>
    <font>
      <sz val="14"/>
      <color indexed="8"/>
      <name val="Arial"/>
      <family val="2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sz val="10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sz val="14"/>
      <color theme="1"/>
      <name val="Arial"/>
      <family val="2"/>
    </font>
    <font>
      <b/>
      <i/>
      <sz val="14"/>
      <color theme="1"/>
      <name val="Calibri"/>
      <family val="2"/>
    </font>
    <font>
      <b/>
      <i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readingOrder="1"/>
    </xf>
    <xf numFmtId="0" fontId="5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wrapText="1" readingOrder="1"/>
    </xf>
    <xf numFmtId="0" fontId="52" fillId="0" borderId="0" xfId="0" applyFont="1" applyBorder="1" applyAlignment="1">
      <alignment/>
    </xf>
    <xf numFmtId="168" fontId="52" fillId="0" borderId="10" xfId="0" applyNumberFormat="1" applyFont="1" applyBorder="1" applyAlignment="1">
      <alignment/>
    </xf>
    <xf numFmtId="168" fontId="52" fillId="0" borderId="0" xfId="0" applyNumberFormat="1" applyFont="1" applyAlignment="1">
      <alignment/>
    </xf>
    <xf numFmtId="0" fontId="2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readingOrder="1"/>
    </xf>
    <xf numFmtId="0" fontId="53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168" fontId="52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168" fontId="52" fillId="0" borderId="0" xfId="0" applyNumberFormat="1" applyFont="1" applyAlignment="1">
      <alignment horizontal="right"/>
    </xf>
    <xf numFmtId="168" fontId="52" fillId="0" borderId="0" xfId="0" applyNumberFormat="1" applyFont="1" applyBorder="1" applyAlignment="1">
      <alignment horizontal="right"/>
    </xf>
    <xf numFmtId="6" fontId="52" fillId="0" borderId="0" xfId="0" applyNumberFormat="1" applyFont="1" applyAlignment="1">
      <alignment/>
    </xf>
    <xf numFmtId="0" fontId="5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wrapText="1" readingOrder="1"/>
    </xf>
    <xf numFmtId="168" fontId="52" fillId="33" borderId="12" xfId="0" applyNumberFormat="1" applyFont="1" applyFill="1" applyBorder="1" applyAlignment="1">
      <alignment/>
    </xf>
    <xf numFmtId="168" fontId="52" fillId="33" borderId="11" xfId="0" applyNumberFormat="1" applyFont="1" applyFill="1" applyBorder="1" applyAlignment="1">
      <alignment/>
    </xf>
    <xf numFmtId="168" fontId="52" fillId="33" borderId="11" xfId="0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0" fontId="55" fillId="33" borderId="11" xfId="0" applyFont="1" applyFill="1" applyBorder="1" applyAlignment="1">
      <alignment horizontal="center" wrapText="1" readingOrder="1"/>
    </xf>
    <xf numFmtId="0" fontId="55" fillId="0" borderId="0" xfId="0" applyFont="1" applyFill="1" applyBorder="1" applyAlignment="1">
      <alignment horizontal="center" wrapText="1" readingOrder="1"/>
    </xf>
    <xf numFmtId="0" fontId="55" fillId="34" borderId="0" xfId="0" applyFont="1" applyFill="1" applyBorder="1" applyAlignment="1">
      <alignment horizontal="center" wrapText="1" readingOrder="1"/>
    </xf>
    <xf numFmtId="0" fontId="56" fillId="0" borderId="0" xfId="0" applyFont="1" applyAlignment="1">
      <alignment/>
    </xf>
    <xf numFmtId="0" fontId="55" fillId="2" borderId="0" xfId="0" applyFont="1" applyFill="1" applyBorder="1" applyAlignment="1">
      <alignment horizontal="center" wrapText="1" readingOrder="1"/>
    </xf>
    <xf numFmtId="0" fontId="52" fillId="35" borderId="0" xfId="0" applyFont="1" applyFill="1" applyAlignment="1">
      <alignment/>
    </xf>
    <xf numFmtId="0" fontId="3" fillId="35" borderId="0" xfId="0" applyFont="1" applyFill="1" applyBorder="1" applyAlignment="1">
      <alignment horizontal="center" wrapText="1" readingOrder="1"/>
    </xf>
    <xf numFmtId="0" fontId="56" fillId="35" borderId="0" xfId="0" applyFont="1" applyFill="1" applyAlignment="1">
      <alignment/>
    </xf>
    <xf numFmtId="0" fontId="52" fillId="35" borderId="10" xfId="0" applyFont="1" applyFill="1" applyBorder="1" applyAlignment="1">
      <alignment/>
    </xf>
    <xf numFmtId="0" fontId="52" fillId="35" borderId="0" xfId="0" applyFont="1" applyFill="1" applyAlignment="1">
      <alignment horizontal="right"/>
    </xf>
    <xf numFmtId="0" fontId="53" fillId="0" borderId="0" xfId="0" applyFont="1" applyBorder="1" applyAlignment="1">
      <alignment/>
    </xf>
    <xf numFmtId="0" fontId="57" fillId="34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55" fillId="34" borderId="11" xfId="0" applyFont="1" applyFill="1" applyBorder="1" applyAlignment="1">
      <alignment horizontal="center" wrapText="1" readingOrder="1"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2" borderId="0" xfId="0" applyFill="1" applyAlignment="1">
      <alignment/>
    </xf>
    <xf numFmtId="0" fontId="0" fillId="34" borderId="0" xfId="0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0" fontId="58" fillId="0" borderId="0" xfId="0" applyFont="1" applyFill="1" applyBorder="1" applyAlignment="1">
      <alignment horizontal="center" wrapText="1" readingOrder="1"/>
    </xf>
    <xf numFmtId="0" fontId="57" fillId="0" borderId="0" xfId="0" applyFont="1" applyBorder="1" applyAlignment="1">
      <alignment horizontal="center"/>
    </xf>
    <xf numFmtId="0" fontId="58" fillId="33" borderId="11" xfId="0" applyFont="1" applyFill="1" applyBorder="1" applyAlignment="1">
      <alignment horizontal="center" wrapText="1" readingOrder="1"/>
    </xf>
    <xf numFmtId="168" fontId="0" fillId="0" borderId="0" xfId="0" applyNumberFormat="1" applyAlignment="1">
      <alignment/>
    </xf>
    <xf numFmtId="0" fontId="57" fillId="2" borderId="0" xfId="0" applyFont="1" applyFill="1" applyAlignment="1">
      <alignment/>
    </xf>
    <xf numFmtId="6" fontId="57" fillId="2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wrapText="1" readingOrder="1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56" fillId="0" borderId="0" xfId="0" applyFont="1" applyFill="1" applyAlignment="1">
      <alignment/>
    </xf>
    <xf numFmtId="0" fontId="52" fillId="0" borderId="10" xfId="0" applyFont="1" applyFill="1" applyBorder="1" applyAlignment="1">
      <alignment/>
    </xf>
    <xf numFmtId="0" fontId="5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right"/>
    </xf>
    <xf numFmtId="0" fontId="50" fillId="0" borderId="0" xfId="0" applyFont="1" applyAlignment="1">
      <alignment/>
    </xf>
    <xf numFmtId="0" fontId="50" fillId="0" borderId="11" xfId="0" applyFont="1" applyBorder="1" applyAlignment="1">
      <alignment/>
    </xf>
    <xf numFmtId="168" fontId="0" fillId="0" borderId="11" xfId="0" applyNumberFormat="1" applyBorder="1" applyAlignment="1">
      <alignment/>
    </xf>
    <xf numFmtId="168" fontId="50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PRICE PERFORMANCE (PJM &amp; COALITION)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615"/>
          <c:w val="0.95075"/>
          <c:h val="0.8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DATA'!$R$5</c:f>
              <c:strCache>
                <c:ptCount val="1"/>
                <c:pt idx="0">
                  <c:v>PJM 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DATA'!$R$6:$R$44</c:f>
              <c:numCache>
                <c:ptCount val="39"/>
                <c:pt idx="0">
                  <c:v>10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105</c:v>
                </c:pt>
                <c:pt idx="32">
                  <c:v>105</c:v>
                </c:pt>
                <c:pt idx="33">
                  <c:v>105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130</c:v>
                </c:pt>
                <c:pt idx="38">
                  <c:v>130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'PRICE PERFORMANCE DATA'!$S$5</c:f>
              <c:strCache>
                <c:ptCount val="1"/>
                <c:pt idx="0">
                  <c:v>PJM 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DATA'!$S$6:$S$44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'PRICE PERFORMANCE DATA'!$T$5</c:f>
              <c:strCache>
                <c:ptCount val="1"/>
                <c:pt idx="0">
                  <c:v>COALITION LMP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DATA'!$T$6:$T$44</c:f>
              <c:numCache>
                <c:ptCount val="39"/>
                <c:pt idx="0">
                  <c:v>10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'PRICE PERFORMANCE DATA'!$U$5</c:f>
              <c:strCache>
                <c:ptCount val="1"/>
                <c:pt idx="0">
                  <c:v>COALITION MCP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DATA'!$U$6:$U$44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50</c:v>
                </c:pt>
                <c:pt idx="25">
                  <c:v>50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67042099"/>
        <c:axId val="66240920"/>
      </c:scatterChart>
      <c:valAx>
        <c:axId val="67042099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40920"/>
        <c:crosses val="autoZero"/>
        <c:crossBetween val="midCat"/>
        <c:dispUnits/>
      </c:valAx>
      <c:valAx>
        <c:axId val="66240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&amp; MCP ($/MWh)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420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"/>
          <c:y val="0.09125"/>
          <c:w val="0.13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81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PJM PROPOSAL PRICE PERFORMANCE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5"/>
          <c:w val="0.863"/>
          <c:h val="0.87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DATA'!$B$3</c:f>
              <c:strCache>
                <c:ptCount val="1"/>
                <c:pt idx="0">
                  <c:v>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DATA'!$A$4:$A$25</c:f>
              <c:numCache/>
            </c:numRef>
          </c:xVal>
          <c:yVal>
            <c:numRef>
              <c:f>'PRICE PERFORMANCE DATA'!$B$4:$B$25</c:f>
              <c:numCache/>
            </c:numRef>
          </c:yVal>
          <c:smooth val="0"/>
        </c:ser>
        <c:ser>
          <c:idx val="1"/>
          <c:order val="1"/>
          <c:tx>
            <c:strRef>
              <c:f>'PRICE PERFORMANCE DATA'!$C$3</c:f>
              <c:strCache>
                <c:ptCount val="1"/>
                <c:pt idx="0">
                  <c:v>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DATA'!$A$4:$A$25</c:f>
              <c:numCache/>
            </c:numRef>
          </c:xVal>
          <c:yVal>
            <c:numRef>
              <c:f>'PRICE PERFORMANCE DATA'!$C$4:$C$25</c:f>
              <c:numCache/>
            </c:numRef>
          </c:yVal>
          <c:smooth val="0"/>
        </c:ser>
        <c:axId val="55825593"/>
        <c:axId val="54644070"/>
      </c:scatterChart>
      <c:valAx>
        <c:axId val="55825593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44070"/>
        <c:crosses val="autoZero"/>
        <c:crossBetween val="midCat"/>
        <c:dispUnits/>
      </c:valAx>
      <c:valAx>
        <c:axId val="54644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and MCP ($/MWh)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255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25"/>
          <c:y val="0.4925"/>
          <c:w val="0.07775"/>
          <c:h val="0.0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5D5D5D"/>
        </a:gs>
        <a:gs pos="80000">
          <a:srgbClr val="7C7C7C"/>
        </a:gs>
        <a:gs pos="100000">
          <a:srgbClr val="7C7C7C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PRICE PERFORMANCE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615"/>
          <c:w val="0.95075"/>
          <c:h val="0.8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DATA'!$R$5</c:f>
              <c:strCache>
                <c:ptCount val="1"/>
                <c:pt idx="0">
                  <c:v>PJM 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DATA'!$R$6:$R$44</c:f>
              <c:numCache/>
            </c:numRef>
          </c:yVal>
          <c:smooth val="0"/>
        </c:ser>
        <c:ser>
          <c:idx val="1"/>
          <c:order val="1"/>
          <c:tx>
            <c:strRef>
              <c:f>'PRICE PERFORMANCE DATA'!$S$5</c:f>
              <c:strCache>
                <c:ptCount val="1"/>
                <c:pt idx="0">
                  <c:v>PJM 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DATA'!$S$6:$S$44</c:f>
              <c:numCache/>
            </c:numRef>
          </c:yVal>
          <c:smooth val="0"/>
        </c:ser>
        <c:ser>
          <c:idx val="2"/>
          <c:order val="2"/>
          <c:tx>
            <c:strRef>
              <c:f>'PRICE PERFORMANCE DATA'!$T$5</c:f>
              <c:strCache>
                <c:ptCount val="1"/>
                <c:pt idx="0">
                  <c:v>COALITION LMP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DATA'!$T$6:$T$44</c:f>
              <c:numCache/>
            </c:numRef>
          </c:yVal>
          <c:smooth val="0"/>
        </c:ser>
        <c:ser>
          <c:idx val="3"/>
          <c:order val="3"/>
          <c:tx>
            <c:strRef>
              <c:f>'PRICE PERFORMANCE DATA'!$U$5</c:f>
              <c:strCache>
                <c:ptCount val="1"/>
                <c:pt idx="0">
                  <c:v>COALITION MCP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DATA'!$U$6:$U$44</c:f>
              <c:numCache/>
            </c:numRef>
          </c:yVal>
          <c:smooth val="0"/>
        </c:ser>
        <c:axId val="39284271"/>
        <c:axId val="40933476"/>
      </c:scatterChart>
      <c:valAx>
        <c:axId val="39284271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33476"/>
        <c:crosses val="autoZero"/>
        <c:crossBetween val="midCat"/>
        <c:dispUnits/>
      </c:valAx>
      <c:valAx>
        <c:axId val="40933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&amp; MCP ($/MWh)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842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"/>
          <c:y val="0.09125"/>
          <c:w val="0.13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81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3</xdr:row>
      <xdr:rowOff>152400</xdr:rowOff>
    </xdr:from>
    <xdr:to>
      <xdr:col>22</xdr:col>
      <xdr:colOff>323850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7877175" y="847725"/>
        <a:ext cx="989647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</xdr:row>
      <xdr:rowOff>123825</xdr:rowOff>
    </xdr:from>
    <xdr:to>
      <xdr:col>15</xdr:col>
      <xdr:colOff>495300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4733925" y="314325"/>
        <a:ext cx="80486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885825</xdr:colOff>
      <xdr:row>37</xdr:row>
      <xdr:rowOff>0</xdr:rowOff>
    </xdr:from>
    <xdr:to>
      <xdr:col>21</xdr:col>
      <xdr:colOff>409575</xdr:colOff>
      <xdr:row>67</xdr:row>
      <xdr:rowOff>161925</xdr:rowOff>
    </xdr:to>
    <xdr:graphicFrame>
      <xdr:nvGraphicFramePr>
        <xdr:cNvPr id="2" name="Chart 3"/>
        <xdr:cNvGraphicFramePr/>
      </xdr:nvGraphicFramePr>
      <xdr:xfrm>
        <a:off x="8267700" y="7048500"/>
        <a:ext cx="9896475" cy="624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4:G12" comment="" totalsRowShown="0">
  <autoFilter ref="A4:G12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7:G25" comment="" totalsRowShown="0">
  <autoFilter ref="A17:G25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30:G38" comment="" totalsRowShown="0">
  <autoFilter ref="A30:G38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5"/>
  <sheetViews>
    <sheetView zoomScalePageLayoutView="0" workbookViewId="0" topLeftCell="A1">
      <selection activeCell="A1" sqref="A1"/>
    </sheetView>
  </sheetViews>
  <sheetFormatPr defaultColWidth="9.140625" defaultRowHeight="15"/>
  <sheetData>
    <row r="3" spans="1:2" ht="15">
      <c r="A3" s="44"/>
      <c r="B3" t="s">
        <v>39</v>
      </c>
    </row>
    <row r="4" spans="1:2" ht="15">
      <c r="A4" s="45"/>
      <c r="B4" t="s">
        <v>38</v>
      </c>
    </row>
    <row r="5" spans="1:2" ht="15">
      <c r="A5" s="46"/>
      <c r="B5" t="s">
        <v>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30</v>
      </c>
    </row>
    <row r="2" spans="1:5" ht="18.75">
      <c r="A2" s="27" t="s">
        <v>18</v>
      </c>
      <c r="B2" s="1">
        <v>1700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280</v>
      </c>
      <c r="F13" s="6">
        <v>40</v>
      </c>
      <c r="G13" s="6">
        <f t="shared" si="0"/>
        <v>0</v>
      </c>
      <c r="H13" s="6">
        <v>0</v>
      </c>
      <c r="I13" s="8">
        <f t="shared" si="1"/>
        <v>14000</v>
      </c>
      <c r="J13" s="9">
        <f t="shared" si="2"/>
        <v>0</v>
      </c>
      <c r="K13" s="9">
        <f t="shared" si="3"/>
        <v>14000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1700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45850</v>
      </c>
      <c r="J17" s="14">
        <f t="shared" si="7"/>
        <v>0</v>
      </c>
      <c r="K17" s="14">
        <f t="shared" si="7"/>
        <v>85000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45</v>
      </c>
    </row>
    <row r="2" spans="1:5" ht="18.75">
      <c r="A2" s="27" t="s">
        <v>18</v>
      </c>
      <c r="B2" s="1">
        <v>1900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27500</v>
      </c>
      <c r="L10" s="9">
        <f>$C$20*H10</f>
        <v>0</v>
      </c>
      <c r="M10" s="9">
        <f>MAX(0,I10+J10-K10-L10)</f>
        <v>0</v>
      </c>
      <c r="N10" s="19">
        <f>MAX(0,L10+K10-J10-I10)</f>
        <v>22500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27500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17500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16500</v>
      </c>
      <c r="L12" s="9">
        <f t="shared" si="4"/>
        <v>0</v>
      </c>
      <c r="M12" s="9">
        <f t="shared" si="5"/>
        <v>0</v>
      </c>
      <c r="N12" s="19">
        <f t="shared" si="6"/>
        <v>7500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22000</v>
      </c>
      <c r="L13" s="9">
        <f t="shared" si="4"/>
        <v>0</v>
      </c>
      <c r="M13" s="9">
        <f t="shared" si="5"/>
        <v>0</v>
      </c>
      <c r="N13" s="19">
        <f t="shared" si="6"/>
        <v>2000</v>
      </c>
    </row>
    <row r="14" spans="1:14" ht="18.75">
      <c r="A14" s="30" t="s">
        <v>15</v>
      </c>
      <c r="B14" s="30">
        <v>55</v>
      </c>
      <c r="C14" s="30">
        <v>50</v>
      </c>
      <c r="D14" s="30">
        <v>200</v>
      </c>
      <c r="E14" s="30">
        <v>130</v>
      </c>
      <c r="F14" s="6">
        <v>30</v>
      </c>
      <c r="G14" s="6">
        <f t="shared" si="0"/>
        <v>0</v>
      </c>
      <c r="H14" s="6">
        <v>0</v>
      </c>
      <c r="I14" s="8">
        <f t="shared" si="1"/>
        <v>7150</v>
      </c>
      <c r="J14" s="9">
        <f t="shared" si="2"/>
        <v>0</v>
      </c>
      <c r="K14" s="9">
        <f t="shared" si="3"/>
        <v>7150</v>
      </c>
      <c r="L14" s="9">
        <f t="shared" si="4"/>
        <v>0</v>
      </c>
      <c r="M14" s="9">
        <f t="shared" si="5"/>
        <v>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2750</v>
      </c>
      <c r="L15" s="9">
        <f t="shared" si="4"/>
        <v>0</v>
      </c>
      <c r="M15" s="9">
        <f t="shared" si="5"/>
        <v>750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1100</v>
      </c>
      <c r="L16" s="25">
        <f t="shared" si="4"/>
        <v>0</v>
      </c>
      <c r="M16" s="25">
        <f t="shared" si="5"/>
        <v>500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1900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56250</v>
      </c>
      <c r="J17" s="14">
        <f t="shared" si="7"/>
        <v>0</v>
      </c>
      <c r="K17" s="14">
        <f t="shared" si="7"/>
        <v>104500</v>
      </c>
      <c r="L17" s="14">
        <f t="shared" si="7"/>
        <v>0</v>
      </c>
      <c r="M17" s="14">
        <f t="shared" si="7"/>
        <v>1250</v>
      </c>
      <c r="N17" s="20">
        <f t="shared" si="7"/>
        <v>49500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55</v>
      </c>
      <c r="D19" s="27" t="s">
        <v>57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46</v>
      </c>
    </row>
    <row r="2" spans="1:5" ht="18.75">
      <c r="A2" s="27" t="s">
        <v>18</v>
      </c>
      <c r="B2" s="1">
        <v>2200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28000</v>
      </c>
      <c r="L13" s="9">
        <f t="shared" si="4"/>
        <v>0</v>
      </c>
      <c r="M13" s="9">
        <f t="shared" si="5"/>
        <v>0</v>
      </c>
      <c r="N13" s="19">
        <f t="shared" si="6"/>
        <v>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14000</v>
      </c>
      <c r="L14" s="9">
        <f t="shared" si="4"/>
        <v>0</v>
      </c>
      <c r="M14" s="9">
        <f t="shared" si="5"/>
        <v>0</v>
      </c>
      <c r="N14" s="19">
        <f t="shared" si="6"/>
        <v>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280</v>
      </c>
      <c r="F15" s="6">
        <v>25</v>
      </c>
      <c r="G15" s="6">
        <f t="shared" si="0"/>
        <v>0</v>
      </c>
      <c r="H15" s="6">
        <v>0</v>
      </c>
      <c r="I15" s="8">
        <f t="shared" si="1"/>
        <v>19600</v>
      </c>
      <c r="J15" s="9">
        <f t="shared" si="2"/>
        <v>0</v>
      </c>
      <c r="K15" s="9">
        <f t="shared" si="3"/>
        <v>19600</v>
      </c>
      <c r="L15" s="9">
        <f t="shared" si="4"/>
        <v>0</v>
      </c>
      <c r="M15" s="9">
        <f t="shared" si="5"/>
        <v>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0</v>
      </c>
      <c r="M16" s="25">
        <f t="shared" si="5"/>
        <v>200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76200</v>
      </c>
      <c r="J17" s="14">
        <f t="shared" si="7"/>
        <v>0</v>
      </c>
      <c r="K17" s="14">
        <f t="shared" si="7"/>
        <v>154000</v>
      </c>
      <c r="L17" s="14">
        <f t="shared" si="7"/>
        <v>0</v>
      </c>
      <c r="M17" s="14">
        <f t="shared" si="7"/>
        <v>200</v>
      </c>
      <c r="N17" s="20">
        <f t="shared" si="7"/>
        <v>78000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47</v>
      </c>
    </row>
    <row r="2" spans="1:5" ht="18.75">
      <c r="A2" s="27" t="s">
        <v>18</v>
      </c>
      <c r="B2" s="1">
        <v>2251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28000</v>
      </c>
      <c r="L13" s="9">
        <f t="shared" si="4"/>
        <v>0</v>
      </c>
      <c r="M13" s="9">
        <f t="shared" si="5"/>
        <v>0</v>
      </c>
      <c r="N13" s="19">
        <f t="shared" si="6"/>
        <v>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14000</v>
      </c>
      <c r="L14" s="9">
        <f t="shared" si="4"/>
        <v>0</v>
      </c>
      <c r="M14" s="9">
        <f t="shared" si="5"/>
        <v>0</v>
      </c>
      <c r="N14" s="19">
        <f t="shared" si="6"/>
        <v>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331</v>
      </c>
      <c r="F15" s="6">
        <v>25</v>
      </c>
      <c r="G15" s="6">
        <f t="shared" si="0"/>
        <v>0</v>
      </c>
      <c r="H15" s="6">
        <v>0</v>
      </c>
      <c r="I15" s="8">
        <f t="shared" si="1"/>
        <v>23170</v>
      </c>
      <c r="J15" s="9">
        <f t="shared" si="2"/>
        <v>0</v>
      </c>
      <c r="K15" s="9">
        <f t="shared" si="3"/>
        <v>23170</v>
      </c>
      <c r="L15" s="9">
        <f t="shared" si="4"/>
        <v>0</v>
      </c>
      <c r="M15" s="9">
        <f t="shared" si="5"/>
        <v>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0</v>
      </c>
      <c r="M16" s="25">
        <f t="shared" si="5"/>
        <v>200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2251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79770</v>
      </c>
      <c r="J17" s="14">
        <f t="shared" si="7"/>
        <v>0</v>
      </c>
      <c r="K17" s="14">
        <f t="shared" si="7"/>
        <v>157570</v>
      </c>
      <c r="L17" s="14">
        <f t="shared" si="7"/>
        <v>0</v>
      </c>
      <c r="M17" s="14">
        <f t="shared" si="7"/>
        <v>200</v>
      </c>
      <c r="N17" s="20">
        <f t="shared" si="7"/>
        <v>78000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3.57421875" style="18" customWidth="1"/>
    <col min="15" max="16384" width="9.140625" style="1" customWidth="1"/>
  </cols>
  <sheetData>
    <row r="1" ht="18.75">
      <c r="A1" s="27" t="s">
        <v>48</v>
      </c>
    </row>
    <row r="2" spans="1:5" ht="18.75">
      <c r="A2" s="27" t="s">
        <v>18</v>
      </c>
      <c r="B2" s="1">
        <v>2321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32000</v>
      </c>
      <c r="L13" s="9">
        <f t="shared" si="4"/>
        <v>0</v>
      </c>
      <c r="M13" s="9">
        <f t="shared" si="5"/>
        <v>0</v>
      </c>
      <c r="N13" s="19">
        <f t="shared" si="6"/>
        <v>12000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16000</v>
      </c>
      <c r="L14" s="9">
        <f t="shared" si="4"/>
        <v>0</v>
      </c>
      <c r="M14" s="9">
        <f t="shared" si="5"/>
        <v>0</v>
      </c>
      <c r="N14" s="19">
        <f t="shared" si="6"/>
        <v>5000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400</v>
      </c>
      <c r="F15" s="6">
        <v>25</v>
      </c>
      <c r="G15" s="6">
        <f t="shared" si="0"/>
        <v>0</v>
      </c>
      <c r="H15" s="6">
        <v>0</v>
      </c>
      <c r="I15" s="8">
        <f t="shared" si="1"/>
        <v>28000</v>
      </c>
      <c r="J15" s="9">
        <f t="shared" si="2"/>
        <v>0</v>
      </c>
      <c r="K15" s="9">
        <f t="shared" si="3"/>
        <v>32000</v>
      </c>
      <c r="L15" s="9">
        <f t="shared" si="4"/>
        <v>0</v>
      </c>
      <c r="M15" s="9">
        <f t="shared" si="5"/>
        <v>0</v>
      </c>
      <c r="N15" s="19">
        <f t="shared" si="6"/>
        <v>4000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21</v>
      </c>
      <c r="F16" s="28">
        <v>10</v>
      </c>
      <c r="G16" s="23">
        <f t="shared" si="0"/>
        <v>0</v>
      </c>
      <c r="H16" s="23">
        <v>0</v>
      </c>
      <c r="I16" s="24">
        <f t="shared" si="1"/>
        <v>1680</v>
      </c>
      <c r="J16" s="25">
        <f t="shared" si="2"/>
        <v>0</v>
      </c>
      <c r="K16" s="25">
        <f t="shared" si="3"/>
        <v>1680</v>
      </c>
      <c r="L16" s="25">
        <f t="shared" si="4"/>
        <v>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2321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84680</v>
      </c>
      <c r="J17" s="14">
        <f t="shared" si="7"/>
        <v>0</v>
      </c>
      <c r="K17" s="14">
        <f t="shared" si="7"/>
        <v>185680</v>
      </c>
      <c r="L17" s="14">
        <f t="shared" si="7"/>
        <v>0</v>
      </c>
      <c r="M17" s="14">
        <f t="shared" si="7"/>
        <v>0</v>
      </c>
      <c r="N17" s="20">
        <f t="shared" si="7"/>
        <v>101000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7.28125" style="18" customWidth="1"/>
    <col min="15" max="16384" width="9.140625" style="1" customWidth="1"/>
  </cols>
  <sheetData>
    <row r="1" ht="18.75">
      <c r="A1" s="27" t="s">
        <v>49</v>
      </c>
    </row>
    <row r="2" spans="1:5" ht="18.75">
      <c r="A2" s="27" t="s">
        <v>18</v>
      </c>
      <c r="B2" s="1">
        <v>2365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32000</v>
      </c>
      <c r="L13" s="9">
        <f t="shared" si="4"/>
        <v>0</v>
      </c>
      <c r="M13" s="9">
        <f t="shared" si="5"/>
        <v>0</v>
      </c>
      <c r="N13" s="19">
        <f t="shared" si="6"/>
        <v>12000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16000</v>
      </c>
      <c r="L14" s="9">
        <f t="shared" si="4"/>
        <v>0</v>
      </c>
      <c r="M14" s="9">
        <f t="shared" si="5"/>
        <v>0</v>
      </c>
      <c r="N14" s="19">
        <f t="shared" si="6"/>
        <v>5000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400</v>
      </c>
      <c r="F15" s="6">
        <v>25</v>
      </c>
      <c r="G15" s="6">
        <f t="shared" si="0"/>
        <v>0</v>
      </c>
      <c r="H15" s="6">
        <v>0</v>
      </c>
      <c r="I15" s="8">
        <f t="shared" si="1"/>
        <v>28000</v>
      </c>
      <c r="J15" s="9">
        <f t="shared" si="2"/>
        <v>0</v>
      </c>
      <c r="K15" s="9">
        <f t="shared" si="3"/>
        <v>32000</v>
      </c>
      <c r="L15" s="9">
        <f t="shared" si="4"/>
        <v>0</v>
      </c>
      <c r="M15" s="9">
        <f t="shared" si="5"/>
        <v>0</v>
      </c>
      <c r="N15" s="19">
        <f t="shared" si="6"/>
        <v>4000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65</v>
      </c>
      <c r="F16" s="28">
        <v>10</v>
      </c>
      <c r="G16" s="23">
        <f t="shared" si="0"/>
        <v>0</v>
      </c>
      <c r="H16" s="23">
        <v>0</v>
      </c>
      <c r="I16" s="24">
        <f t="shared" si="1"/>
        <v>5200</v>
      </c>
      <c r="J16" s="25">
        <f t="shared" si="2"/>
        <v>0</v>
      </c>
      <c r="K16" s="25">
        <f t="shared" si="3"/>
        <v>5200</v>
      </c>
      <c r="L16" s="25">
        <f t="shared" si="4"/>
        <v>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2365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88200</v>
      </c>
      <c r="J17" s="14">
        <f t="shared" si="7"/>
        <v>0</v>
      </c>
      <c r="K17" s="14">
        <f t="shared" si="7"/>
        <v>189200</v>
      </c>
      <c r="L17" s="14">
        <f t="shared" si="7"/>
        <v>0</v>
      </c>
      <c r="M17" s="14">
        <f t="shared" si="7"/>
        <v>0</v>
      </c>
      <c r="N17" s="20">
        <f t="shared" si="7"/>
        <v>101000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00390625" style="0" bestFit="1" customWidth="1"/>
    <col min="2" max="2" width="20.57421875" style="0" bestFit="1" customWidth="1"/>
    <col min="3" max="3" width="16.00390625" style="0" bestFit="1" customWidth="1"/>
    <col min="4" max="4" width="14.7109375" style="0" bestFit="1" customWidth="1"/>
    <col min="5" max="5" width="18.57421875" style="0" bestFit="1" customWidth="1"/>
    <col min="6" max="6" width="9.28125" style="0" bestFit="1" customWidth="1"/>
    <col min="7" max="7" width="9.57421875" style="0" bestFit="1" customWidth="1"/>
    <col min="9" max="9" width="23.00390625" style="0" customWidth="1"/>
  </cols>
  <sheetData>
    <row r="1" ht="18.75">
      <c r="A1" s="70" t="s">
        <v>58</v>
      </c>
    </row>
    <row r="3" ht="21">
      <c r="A3" s="71" t="s">
        <v>67</v>
      </c>
    </row>
    <row r="4" spans="1:7" ht="15">
      <c r="A4" s="64" t="s">
        <v>59</v>
      </c>
      <c r="B4" s="64" t="s">
        <v>60</v>
      </c>
      <c r="C4" s="64" t="s">
        <v>61</v>
      </c>
      <c r="D4" s="64" t="s">
        <v>62</v>
      </c>
      <c r="E4" s="64" t="s">
        <v>63</v>
      </c>
      <c r="F4" s="64" t="s">
        <v>64</v>
      </c>
      <c r="G4" s="64" t="s">
        <v>65</v>
      </c>
    </row>
    <row r="5" spans="1:7" ht="15">
      <c r="A5" s="64" t="s">
        <v>11</v>
      </c>
      <c r="B5" s="52">
        <f>'HR1'!I10+'HR2'!I10+'HR3'!I10+'HR4'!I10+'HR5'!I10+'HR6'!I10+'HR7'!I10</f>
        <v>35000</v>
      </c>
      <c r="C5" s="52">
        <f>'HR1'!J10+'HR2'!J10+'HR3'!J10+'HR4'!J10+'HR5'!J10+'HR6'!J10+'HR7'!J10</f>
        <v>0</v>
      </c>
      <c r="D5" s="52">
        <f>'HR1'!K10+'HR2'!K10+'HR3'!K10+'HR4'!K10+'HR5'!K10+'HR6'!K10+'HR7'!K10</f>
        <v>262500</v>
      </c>
      <c r="E5" s="52">
        <f>'HR1'!L10+'HR2'!L10+'HR3'!L10+'HR4'!L10+'HR5'!L10+'HR6'!L10+'HR7'!L10</f>
        <v>0</v>
      </c>
      <c r="F5" s="52">
        <f>MAX(0,B5+C5-D5-E5)</f>
        <v>0</v>
      </c>
      <c r="G5" s="52">
        <f>MAX(0,E5+D5-C5-B5)</f>
        <v>227500</v>
      </c>
    </row>
    <row r="6" spans="1:7" ht="15">
      <c r="A6" s="64" t="s">
        <v>12</v>
      </c>
      <c r="B6" s="52">
        <f>'HR1'!I11+'HR2'!I11+'HR3'!I11+'HR4'!I11+'HR5'!I11+'HR6'!I11+'HR7'!I11</f>
        <v>70000</v>
      </c>
      <c r="C6" s="52">
        <f>'HR1'!J11+'HR2'!J11+'HR3'!J11+'HR4'!J11+'HR5'!J11+'HR6'!J11+'HR7'!J11</f>
        <v>0</v>
      </c>
      <c r="D6" s="52">
        <f>'HR1'!K11+'HR2'!K11+'HR3'!K11+'HR4'!K11+'HR5'!K11+'HR6'!K11+'HR7'!K11</f>
        <v>262500</v>
      </c>
      <c r="E6" s="52">
        <f>'HR1'!L11+'HR2'!L11+'HR3'!L11+'HR4'!L11+'HR5'!L11+'HR6'!L11+'HR7'!L11</f>
        <v>0</v>
      </c>
      <c r="F6" s="52">
        <f aca="true" t="shared" si="0" ref="F6:F11">MAX(0,B6+C6-D6-E6)</f>
        <v>0</v>
      </c>
      <c r="G6" s="52">
        <f aca="true" t="shared" si="1" ref="G6:G11">MAX(0,E6+D6-C6-B6)</f>
        <v>192500</v>
      </c>
    </row>
    <row r="7" spans="1:7" ht="15">
      <c r="A7" s="64" t="s">
        <v>13</v>
      </c>
      <c r="B7" s="52">
        <f>'HR1'!I12+'HR2'!I12+'HR3'!I12+'HR4'!I12+'HR5'!I12+'HR6'!I12+'HR7'!I12</f>
        <v>63000</v>
      </c>
      <c r="C7" s="52">
        <f>'HR1'!J12+'HR2'!J12+'HR3'!J12+'HR4'!J12+'HR5'!J12+'HR6'!J12+'HR7'!J12</f>
        <v>0</v>
      </c>
      <c r="D7" s="52">
        <f>'HR1'!K12+'HR2'!K12+'HR3'!K12+'HR4'!K12+'HR5'!K12+'HR6'!K12+'HR7'!K12</f>
        <v>157500</v>
      </c>
      <c r="E7" s="52">
        <f>'HR1'!L12+'HR2'!L12+'HR3'!L12+'HR4'!L12+'HR5'!L12+'HR6'!L12+'HR7'!L12</f>
        <v>0</v>
      </c>
      <c r="F7" s="52">
        <f t="shared" si="0"/>
        <v>0</v>
      </c>
      <c r="G7" s="52">
        <f t="shared" si="1"/>
        <v>94500</v>
      </c>
    </row>
    <row r="8" spans="1:7" ht="15">
      <c r="A8" s="64" t="s">
        <v>14</v>
      </c>
      <c r="B8" s="52">
        <f>'HR1'!I13+'HR2'!I13+'HR3'!I13+'HR4'!I13+'HR5'!I13+'HR6'!I13+'HR7'!I13</f>
        <v>115050</v>
      </c>
      <c r="C8" s="52">
        <f>'HR1'!J13+'HR2'!J13+'HR3'!J13+'HR4'!J13+'HR5'!J13+'HR6'!J13+'HR7'!J13</f>
        <v>1525</v>
      </c>
      <c r="D8" s="52">
        <f>'HR1'!K13+'HR2'!K13+'HR3'!K13+'HR4'!K13+'HR5'!K13+'HR6'!K13+'HR7'!K13</f>
        <v>183525</v>
      </c>
      <c r="E8" s="52">
        <f>'HR1'!L13+'HR2'!L13+'HR3'!L13+'HR4'!L13+'HR5'!L13+'HR6'!L13+'HR7'!L13</f>
        <v>1525</v>
      </c>
      <c r="F8" s="52">
        <f t="shared" si="0"/>
        <v>0</v>
      </c>
      <c r="G8" s="52">
        <f t="shared" si="1"/>
        <v>68475</v>
      </c>
    </row>
    <row r="9" spans="1:7" ht="15">
      <c r="A9" s="64" t="s">
        <v>15</v>
      </c>
      <c r="B9" s="52">
        <f>'HR1'!I14+'HR2'!I14+'HR3'!I14+'HR4'!I14+'HR5'!I14+'HR6'!I14+'HR7'!I14</f>
        <v>52525</v>
      </c>
      <c r="C9" s="52">
        <f>'HR1'!J14+'HR2'!J14+'HR3'!J14+'HR4'!J14+'HR5'!J14+'HR6'!J14+'HR7'!J14</f>
        <v>2550</v>
      </c>
      <c r="D9" s="52">
        <f>'HR1'!K14+'HR2'!K14+'HR3'!K14+'HR4'!K14+'HR5'!K14+'HR6'!K14+'HR7'!K14</f>
        <v>79475</v>
      </c>
      <c r="E9" s="52">
        <f>'HR1'!L14+'HR2'!L14+'HR3'!L14+'HR4'!L14+'HR5'!L14+'HR6'!L14+'HR7'!L14</f>
        <v>3150</v>
      </c>
      <c r="F9" s="52">
        <f t="shared" si="0"/>
        <v>0</v>
      </c>
      <c r="G9" s="52">
        <f t="shared" si="1"/>
        <v>27550</v>
      </c>
    </row>
    <row r="10" spans="1:7" ht="15">
      <c r="A10" s="68" t="s">
        <v>16</v>
      </c>
      <c r="B10" s="69">
        <f>'HR1'!I15+'HR2'!I15+'HR3'!I15+'HR4'!I15+'HR5'!I15+'HR6'!I15+'HR7'!I15</f>
        <v>112000</v>
      </c>
      <c r="C10" s="69">
        <f>'HR1'!J15+'HR2'!J15+'HR3'!J15+'HR4'!J15+'HR5'!J15+'HR6'!J15+'HR7'!J15</f>
        <v>2250</v>
      </c>
      <c r="D10" s="69">
        <f>'HR1'!K15+'HR2'!K15+'HR3'!K15+'HR4'!K15+'HR5'!K15+'HR6'!K15+'HR7'!K15</f>
        <v>143000</v>
      </c>
      <c r="E10" s="69">
        <f>'HR1'!L15+'HR2'!L15+'HR3'!L15+'HR4'!L15+'HR5'!L15+'HR6'!L15+'HR7'!L15</f>
        <v>3875</v>
      </c>
      <c r="F10" s="69">
        <f t="shared" si="0"/>
        <v>0</v>
      </c>
      <c r="G10" s="69">
        <f t="shared" si="1"/>
        <v>32625</v>
      </c>
    </row>
    <row r="11" spans="1:7" ht="15.75" thickBot="1">
      <c r="A11" s="65" t="s">
        <v>17</v>
      </c>
      <c r="B11" s="66">
        <f>'HR1'!I16+'HR2'!I16+'HR3'!I16+'HR4'!I16+'HR5'!I16+'HR6'!I16+'HR7'!I16</f>
        <v>22480</v>
      </c>
      <c r="C11" s="66">
        <f>'HR1'!J16+'HR2'!J16+'HR3'!J16+'HR4'!J16+'HR5'!J16+'HR6'!J16+'HR7'!J16</f>
        <v>600</v>
      </c>
      <c r="D11" s="66">
        <f>'HR1'!K16+'HR2'!K16+'HR3'!K16+'HR4'!K16+'HR5'!K16+'HR6'!K16+'HR7'!K16</f>
        <v>25980</v>
      </c>
      <c r="E11" s="66">
        <f>'HR1'!L16+'HR2'!L16+'HR3'!L16+'HR4'!L16+'HR5'!L16+'HR6'!L16+'HR7'!L16</f>
        <v>1550</v>
      </c>
      <c r="F11" s="66">
        <f t="shared" si="0"/>
        <v>0</v>
      </c>
      <c r="G11" s="66">
        <f t="shared" si="1"/>
        <v>4450</v>
      </c>
    </row>
    <row r="12" spans="1:7" ht="15.75" thickTop="1">
      <c r="A12" s="64" t="s">
        <v>66</v>
      </c>
      <c r="B12" s="67">
        <f aca="true" t="shared" si="2" ref="B12:G12">SUM(B5:B11)</f>
        <v>470055</v>
      </c>
      <c r="C12" s="67">
        <f t="shared" si="2"/>
        <v>6925</v>
      </c>
      <c r="D12" s="67">
        <f t="shared" si="2"/>
        <v>1114480</v>
      </c>
      <c r="E12" s="67">
        <f t="shared" si="2"/>
        <v>10100</v>
      </c>
      <c r="F12" s="67">
        <f t="shared" si="2"/>
        <v>0</v>
      </c>
      <c r="G12" s="67">
        <f t="shared" si="2"/>
        <v>647600</v>
      </c>
    </row>
    <row r="16" ht="21">
      <c r="A16" s="71" t="s">
        <v>68</v>
      </c>
    </row>
    <row r="17" spans="1:7" ht="15">
      <c r="A17" s="64" t="s">
        <v>59</v>
      </c>
      <c r="B17" s="64" t="s">
        <v>60</v>
      </c>
      <c r="C17" s="64" t="s">
        <v>61</v>
      </c>
      <c r="D17" s="64" t="s">
        <v>62</v>
      </c>
      <c r="E17" s="64" t="s">
        <v>63</v>
      </c>
      <c r="F17" s="64" t="s">
        <v>64</v>
      </c>
      <c r="G17" s="64" t="s">
        <v>65</v>
      </c>
    </row>
    <row r="18" spans="1:7" ht="15">
      <c r="A18" s="64" t="s">
        <v>11</v>
      </c>
      <c r="B18" s="52">
        <f>'HR1'!I31+'HR2'!I31+'HR3'!I31+'HR4'!I31+'HR5'!I31+'HR6'!I31+'HR7'!I31</f>
        <v>35000</v>
      </c>
      <c r="C18" s="52">
        <f>'HR1'!J31+'HR2'!J31+'HR3'!J31+'HR4'!J31+'HR5'!J31+'HR6'!J31+'HR7'!J31</f>
        <v>0</v>
      </c>
      <c r="D18" s="52">
        <f>'HR1'!K31+'HR2'!K31+'HR3'!K31+'HR4'!K31+'HR5'!K31+'HR6'!K31+'HR7'!K31</f>
        <v>245000</v>
      </c>
      <c r="E18" s="52">
        <f>'HR1'!L31+'HR2'!L31+'HR3'!L31+'HR4'!L31+'HR5'!L31+'HR6'!L31+'HR7'!L31</f>
        <v>0</v>
      </c>
      <c r="F18" s="52">
        <f>'HR1'!M31+'HR2'!M31+'HR3'!M31+'HR4'!M31+'HR5'!M31+'HR6'!M31+'HR7'!M31</f>
        <v>0</v>
      </c>
      <c r="G18" s="52">
        <f>MAX(0,E18+D18-C18-B18)</f>
        <v>210000</v>
      </c>
    </row>
    <row r="19" spans="1:7" ht="15">
      <c r="A19" s="64" t="s">
        <v>12</v>
      </c>
      <c r="B19" s="52">
        <f>'HR1'!I32+'HR2'!I32+'HR3'!I32+'HR4'!I32+'HR5'!I32+'HR6'!I32+'HR7'!I32</f>
        <v>68540</v>
      </c>
      <c r="C19" s="52">
        <f>'HR1'!J32+'HR2'!J32+'HR3'!J32+'HR4'!J32+'HR5'!J32+'HR6'!J32+'HR7'!J32</f>
        <v>3330</v>
      </c>
      <c r="D19" s="52">
        <f>'HR1'!K32+'HR2'!K32+'HR3'!K32+'HR4'!K32+'HR5'!K32+'HR6'!K32+'HR7'!K32</f>
        <v>240210</v>
      </c>
      <c r="E19" s="52">
        <f>'HR1'!L32+'HR2'!L32+'HR3'!L32+'HR4'!L32+'HR5'!L32+'HR6'!L32+'HR7'!L32</f>
        <v>3330</v>
      </c>
      <c r="F19" s="52">
        <f>'HR1'!M32+'HR2'!M32+'HR3'!M32+'HR4'!M32+'HR5'!M32+'HR6'!M32+'HR7'!M32</f>
        <v>0</v>
      </c>
      <c r="G19" s="52">
        <f aca="true" t="shared" si="3" ref="G19:G24">MAX(0,E19+D19-C19-B19)</f>
        <v>171670</v>
      </c>
    </row>
    <row r="20" spans="1:7" ht="15">
      <c r="A20" s="64" t="s">
        <v>13</v>
      </c>
      <c r="B20" s="52">
        <f>'HR1'!I33+'HR2'!I33+'HR3'!I33+'HR4'!I33+'HR5'!I33+'HR6'!I33+'HR7'!I33</f>
        <v>58500</v>
      </c>
      <c r="C20" s="52">
        <f>'HR1'!J33+'HR2'!J33+'HR3'!J33+'HR4'!J33+'HR5'!J33+'HR6'!J33+'HR7'!J33</f>
        <v>5400</v>
      </c>
      <c r="D20" s="52">
        <f>'HR1'!K33+'HR2'!K33+'HR3'!K33+'HR4'!K33+'HR5'!K33+'HR6'!K33+'HR7'!K33</f>
        <v>137100</v>
      </c>
      <c r="E20" s="52">
        <f>'HR1'!L33+'HR2'!L33+'HR3'!L33+'HR4'!L33+'HR5'!L33+'HR6'!L33+'HR7'!L33</f>
        <v>6900</v>
      </c>
      <c r="F20" s="52">
        <f>'HR1'!M33+'HR2'!M33+'HR3'!M33+'HR4'!M33+'HR5'!M33+'HR6'!M33+'HR7'!M33</f>
        <v>0</v>
      </c>
      <c r="G20" s="52">
        <f t="shared" si="3"/>
        <v>80100</v>
      </c>
    </row>
    <row r="21" spans="1:7" ht="15">
      <c r="A21" s="64" t="s">
        <v>14</v>
      </c>
      <c r="B21" s="52">
        <f>'HR1'!I34+'HR2'!I34+'HR3'!I34+'HR4'!I34+'HR5'!I34+'HR6'!I34+'HR7'!I34</f>
        <v>115850</v>
      </c>
      <c r="C21" s="52">
        <f>'HR1'!J34+'HR2'!J34+'HR3'!J34+'HR4'!J34+'HR5'!J34+'HR6'!J34+'HR7'!J34</f>
        <v>3590</v>
      </c>
      <c r="D21" s="52">
        <f>'HR1'!K34+'HR2'!K34+'HR3'!K34+'HR4'!K34+'HR5'!K34+'HR6'!K34+'HR7'!K34</f>
        <v>168260</v>
      </c>
      <c r="E21" s="52">
        <f>'HR1'!L34+'HR2'!L34+'HR3'!L34+'HR4'!L34+'HR5'!L34+'HR6'!L34+'HR7'!L34</f>
        <v>9590</v>
      </c>
      <c r="F21" s="52">
        <f>'HR1'!M34+'HR2'!M34+'HR3'!M34+'HR4'!M34+'HR5'!M34+'HR6'!M34+'HR7'!M34</f>
        <v>0</v>
      </c>
      <c r="G21" s="52">
        <f t="shared" si="3"/>
        <v>58410</v>
      </c>
    </row>
    <row r="22" spans="1:7" ht="15">
      <c r="A22" s="64" t="s">
        <v>15</v>
      </c>
      <c r="B22" s="52">
        <f>'HR1'!I35+'HR2'!I35+'HR3'!I35+'HR4'!I35+'HR5'!I35+'HR6'!I35+'HR7'!I35</f>
        <v>53900</v>
      </c>
      <c r="C22" s="52">
        <f>'HR1'!J35+'HR2'!J35+'HR3'!J35+'HR4'!J35+'HR5'!J35+'HR6'!J35+'HR7'!J35</f>
        <v>2700</v>
      </c>
      <c r="D22" s="52">
        <f>'HR1'!K35+'HR2'!K35+'HR3'!K35+'HR4'!K35+'HR5'!K35+'HR6'!K35+'HR7'!K35</f>
        <v>73700</v>
      </c>
      <c r="E22" s="52">
        <f>'HR1'!L35+'HR2'!L35+'HR3'!L35+'HR4'!L35+'HR5'!L35+'HR6'!L35+'HR7'!L35</f>
        <v>7800</v>
      </c>
      <c r="F22" s="52">
        <f>'HR1'!M35+'HR2'!M35+'HR3'!M35+'HR4'!M35+'HR5'!M35+'HR6'!M35+'HR7'!M35</f>
        <v>0</v>
      </c>
      <c r="G22" s="52">
        <f t="shared" si="3"/>
        <v>24900</v>
      </c>
    </row>
    <row r="23" spans="1:7" ht="15">
      <c r="A23" s="68" t="s">
        <v>16</v>
      </c>
      <c r="B23" s="52">
        <f>'HR1'!I36+'HR2'!I36+'HR3'!I36+'HR4'!I36+'HR5'!I36+'HR6'!I36+'HR7'!I36</f>
        <v>118720</v>
      </c>
      <c r="C23" s="52">
        <f>'HR1'!J36+'HR2'!J36+'HR3'!J36+'HR4'!J36+'HR5'!J36+'HR6'!J36+'HR7'!J36</f>
        <v>990</v>
      </c>
      <c r="D23" s="52">
        <f>'HR1'!K36+'HR2'!K36+'HR3'!K36+'HR4'!K36+'HR5'!K36+'HR6'!K36+'HR7'!K36</f>
        <v>131730</v>
      </c>
      <c r="E23" s="52">
        <f>'HR1'!L36+'HR2'!L36+'HR3'!L36+'HR4'!L36+'HR5'!L36+'HR6'!L36+'HR7'!L36</f>
        <v>6740</v>
      </c>
      <c r="F23" s="52">
        <f>'HR1'!M36+'HR2'!M36+'HR3'!M36+'HR4'!M36+'HR5'!M36+'HR6'!M36+'HR7'!M36</f>
        <v>500</v>
      </c>
      <c r="G23" s="69">
        <f t="shared" si="3"/>
        <v>18760</v>
      </c>
    </row>
    <row r="24" spans="1:7" ht="15.75" thickBot="1">
      <c r="A24" s="65" t="s">
        <v>17</v>
      </c>
      <c r="B24" s="66">
        <f>'HR1'!I37+'HR2'!I37+'HR3'!I37+'HR4'!I37+'HR5'!I37+'HR6'!I37+'HR7'!I37</f>
        <v>29360</v>
      </c>
      <c r="C24" s="66">
        <f>'HR1'!J37+'HR2'!J37+'HR3'!J37+'HR4'!J37+'HR5'!J37+'HR6'!J37+'HR7'!J37</f>
        <v>0</v>
      </c>
      <c r="D24" s="66">
        <f>'HR1'!K37+'HR2'!K37+'HR3'!K37+'HR4'!K37+'HR5'!K37+'HR6'!K37+'HR7'!K37</f>
        <v>27960</v>
      </c>
      <c r="E24" s="66">
        <f>'HR1'!L37+'HR2'!L37+'HR3'!L37+'HR4'!L37+'HR5'!L37+'HR6'!L37+'HR7'!L37</f>
        <v>2700</v>
      </c>
      <c r="F24" s="66">
        <f>'HR1'!M37+'HR2'!M37+'HR3'!M37+'HR4'!M37+'HR5'!M37+'HR6'!M37+'HR7'!M37</f>
        <v>600</v>
      </c>
      <c r="G24" s="66">
        <f t="shared" si="3"/>
        <v>1300</v>
      </c>
    </row>
    <row r="25" spans="1:7" ht="15.75" thickTop="1">
      <c r="A25" s="64" t="s">
        <v>66</v>
      </c>
      <c r="B25" s="67">
        <f aca="true" t="shared" si="4" ref="B25:G25">SUM(B18:B24)</f>
        <v>479870</v>
      </c>
      <c r="C25" s="67">
        <f t="shared" si="4"/>
        <v>16010</v>
      </c>
      <c r="D25" s="67">
        <f t="shared" si="4"/>
        <v>1023960</v>
      </c>
      <c r="E25" s="67">
        <f t="shared" si="4"/>
        <v>37060</v>
      </c>
      <c r="F25" s="67">
        <f t="shared" si="4"/>
        <v>1100</v>
      </c>
      <c r="G25" s="67">
        <f t="shared" si="4"/>
        <v>565140</v>
      </c>
    </row>
    <row r="29" ht="21">
      <c r="A29" s="71" t="s">
        <v>69</v>
      </c>
    </row>
    <row r="30" spans="1:7" ht="15">
      <c r="A30" s="64" t="s">
        <v>59</v>
      </c>
      <c r="B30" s="64" t="s">
        <v>60</v>
      </c>
      <c r="C30" s="64" t="s">
        <v>61</v>
      </c>
      <c r="D30" s="64" t="s">
        <v>62</v>
      </c>
      <c r="E30" s="64" t="s">
        <v>63</v>
      </c>
      <c r="F30" s="64" t="s">
        <v>64</v>
      </c>
      <c r="G30" s="64" t="s">
        <v>65</v>
      </c>
    </row>
    <row r="31" spans="1:7" ht="15">
      <c r="A31" s="64" t="s">
        <v>11</v>
      </c>
      <c r="B31" s="52">
        <f>'HR1 NR'!I10+'HR2 NR'!I10+'HR3 NR'!I10+'HR4 NR'!I10+'HR5 NR'!I10+'HR6 NR'!I10+'HR7 NR'!I10</f>
        <v>35000</v>
      </c>
      <c r="C31" s="52">
        <f>'HR1 NR'!J10+'HR2 NR'!J10+'HR3 NR'!J10+'HR4 NR'!J10+'HR5 NR'!J10+'HR6 NR'!J10+'HR7 NR'!J10</f>
        <v>0</v>
      </c>
      <c r="D31" s="52">
        <f>'HR1 NR'!K10+'HR2 NR'!K10+'HR3 NR'!K10+'HR4 NR'!K10+'HR5 NR'!K10+'HR6 NR'!K10+'HR7 NR'!K10</f>
        <v>227500</v>
      </c>
      <c r="E31" s="52">
        <f>'HR1 NR'!L10+'HR2 NR'!L10+'HR3 NR'!L10+'HR4 NR'!L10+'HR5 NR'!L10+'HR6 NR'!L10+'HR7 NR'!L10</f>
        <v>0</v>
      </c>
      <c r="F31" s="52">
        <f>MAX(0,B31+C31-D31-E31)</f>
        <v>0</v>
      </c>
      <c r="G31" s="52">
        <f>MAX(0,E31+D31-C31-B31)</f>
        <v>192500</v>
      </c>
    </row>
    <row r="32" spans="1:7" ht="15">
      <c r="A32" s="64" t="s">
        <v>12</v>
      </c>
      <c r="B32" s="52">
        <f>'HR1 NR'!I11+'HR2 NR'!I11+'HR3 NR'!I11+'HR4 NR'!I11+'HR5 NR'!I11+'HR6 NR'!I11+'HR7 NR'!I11</f>
        <v>70000</v>
      </c>
      <c r="C32" s="52">
        <f>'HR1 NR'!J11+'HR2 NR'!J11+'HR3 NR'!J11+'HR4 NR'!J11+'HR5 NR'!J11+'HR6 NR'!J11+'HR7 NR'!J11</f>
        <v>0</v>
      </c>
      <c r="D32" s="52">
        <f>'HR1 NR'!K11+'HR2 NR'!K11+'HR3 NR'!K11+'HR4 NR'!K11+'HR5 NR'!K11+'HR6 NR'!K11+'HR7 NR'!K11</f>
        <v>227500</v>
      </c>
      <c r="E32" s="52">
        <f>'HR1 NR'!L11+'HR2 NR'!L11+'HR3 NR'!L11+'HR4 NR'!L11+'HR5 NR'!L11+'HR6 NR'!L11+'HR7 NR'!L11</f>
        <v>0</v>
      </c>
      <c r="F32" s="52">
        <f aca="true" t="shared" si="5" ref="F32:F37">MAX(0,B32+C32-D32-E32)</f>
        <v>0</v>
      </c>
      <c r="G32" s="52">
        <f aca="true" t="shared" si="6" ref="G32:G37">MAX(0,E32+D32-C32-B32)</f>
        <v>157500</v>
      </c>
    </row>
    <row r="33" spans="1:7" ht="15">
      <c r="A33" s="64" t="s">
        <v>13</v>
      </c>
      <c r="B33" s="52">
        <f>'HR1 NR'!I12+'HR2 NR'!I12+'HR3 NR'!I12+'HR4 NR'!I12+'HR5 NR'!I12+'HR6 NR'!I12+'HR7 NR'!I12</f>
        <v>63000</v>
      </c>
      <c r="C33" s="52">
        <f>'HR1 NR'!J12+'HR2 NR'!J12+'HR3 NR'!J12+'HR4 NR'!J12+'HR5 NR'!J12+'HR6 NR'!J12+'HR7 NR'!J12</f>
        <v>0</v>
      </c>
      <c r="D33" s="52">
        <f>'HR1 NR'!K12+'HR2 NR'!K12+'HR3 NR'!K12+'HR4 NR'!K12+'HR5 NR'!K12+'HR6 NR'!K12+'HR7 NR'!K12</f>
        <v>136500</v>
      </c>
      <c r="E33" s="52">
        <f>'HR1 NR'!L12+'HR2 NR'!L12+'HR3 NR'!L12+'HR4 NR'!L12+'HR5 NR'!L12+'HR6 NR'!L12+'HR7 NR'!L12</f>
        <v>0</v>
      </c>
      <c r="F33" s="52">
        <f t="shared" si="5"/>
        <v>0</v>
      </c>
      <c r="G33" s="52">
        <f t="shared" si="6"/>
        <v>73500</v>
      </c>
    </row>
    <row r="34" spans="1:7" ht="15">
      <c r="A34" s="64" t="s">
        <v>14</v>
      </c>
      <c r="B34" s="52">
        <f>'HR1 NR'!I13+'HR2 NR'!I13+'HR3 NR'!I13+'HR4 NR'!I13+'HR5 NR'!I13+'HR6 NR'!I13+'HR7 NR'!I13</f>
        <v>118000</v>
      </c>
      <c r="C34" s="52">
        <f>'HR1 NR'!J13+'HR2 NR'!J13+'HR3 NR'!J13+'HR4 NR'!J13+'HR5 NR'!J13+'HR6 NR'!J13+'HR7 NR'!J13</f>
        <v>0</v>
      </c>
      <c r="D34" s="52">
        <f>'HR1 NR'!K13+'HR2 NR'!K13+'HR3 NR'!K13+'HR4 NR'!K13+'HR5 NR'!K13+'HR6 NR'!K13+'HR7 NR'!K13</f>
        <v>160000</v>
      </c>
      <c r="E34" s="52">
        <f>'HR1 NR'!L13+'HR2 NR'!L13+'HR3 NR'!L13+'HR4 NR'!L13+'HR5 NR'!L13+'HR6 NR'!L13+'HR7 NR'!L13</f>
        <v>0</v>
      </c>
      <c r="F34" s="52">
        <f t="shared" si="5"/>
        <v>0</v>
      </c>
      <c r="G34" s="52">
        <f t="shared" si="6"/>
        <v>42000</v>
      </c>
    </row>
    <row r="35" spans="1:7" ht="15">
      <c r="A35" s="64" t="s">
        <v>15</v>
      </c>
      <c r="B35" s="52">
        <f>'HR1 NR'!I14+'HR2 NR'!I14+'HR3 NR'!I14+'HR4 NR'!I14+'HR5 NR'!I14+'HR6 NR'!I14+'HR7 NR'!I14</f>
        <v>56650</v>
      </c>
      <c r="C35" s="52">
        <f>'HR1 NR'!J14+'HR2 NR'!J14+'HR3 NR'!J14+'HR4 NR'!J14+'HR5 NR'!J14+'HR6 NR'!J14+'HR7 NR'!J14</f>
        <v>0</v>
      </c>
      <c r="D35" s="52">
        <f>'HR1 NR'!K14+'HR2 NR'!K14+'HR3 NR'!K14+'HR4 NR'!K14+'HR5 NR'!K14+'HR6 NR'!K14+'HR7 NR'!K14</f>
        <v>72150</v>
      </c>
      <c r="E35" s="52">
        <f>'HR1 NR'!L14+'HR2 NR'!L14+'HR3 NR'!L14+'HR4 NR'!L14+'HR5 NR'!L14+'HR6 NR'!L14+'HR7 NR'!L14</f>
        <v>0</v>
      </c>
      <c r="F35" s="52">
        <f t="shared" si="5"/>
        <v>0</v>
      </c>
      <c r="G35" s="52">
        <f t="shared" si="6"/>
        <v>15500</v>
      </c>
    </row>
    <row r="36" spans="1:7" ht="15">
      <c r="A36" s="68" t="s">
        <v>16</v>
      </c>
      <c r="B36" s="52">
        <f>'HR1 NR'!I15+'HR2 NR'!I15+'HR3 NR'!I15+'HR4 NR'!I15+'HR5 NR'!I15+'HR6 NR'!I15+'HR7 NR'!I15</f>
        <v>109270</v>
      </c>
      <c r="C36" s="52">
        <f>'HR1 NR'!J15+'HR2 NR'!J15+'HR3 NR'!J15+'HR4 NR'!J15+'HR5 NR'!J15+'HR6 NR'!J15+'HR7 NR'!J15</f>
        <v>0</v>
      </c>
      <c r="D36" s="52">
        <f>'HR1 NR'!K15+'HR2 NR'!K15+'HR3 NR'!K15+'HR4 NR'!K15+'HR5 NR'!K15+'HR6 NR'!K15+'HR7 NR'!K15</f>
        <v>114520</v>
      </c>
      <c r="E36" s="52">
        <f>'HR1 NR'!L15+'HR2 NR'!L15+'HR3 NR'!L15+'HR4 NR'!L15+'HR5 NR'!L15+'HR6 NR'!L15+'HR7 NR'!L15</f>
        <v>0</v>
      </c>
      <c r="F36" s="69">
        <f t="shared" si="5"/>
        <v>0</v>
      </c>
      <c r="G36" s="69">
        <f t="shared" si="6"/>
        <v>5250</v>
      </c>
    </row>
    <row r="37" spans="1:7" ht="15.75" thickBot="1">
      <c r="A37" s="65" t="s">
        <v>17</v>
      </c>
      <c r="B37" s="66">
        <f>'HR1 NR'!I16+'HR2 NR'!I16+'HR3 NR'!I16+'HR4 NR'!I16+'HR5 NR'!I16+'HR6 NR'!I16+'HR7 NR'!I16</f>
        <v>14880</v>
      </c>
      <c r="C37" s="66">
        <f>'HR1 NR'!J16+'HR2 NR'!J16+'HR3 NR'!J16+'HR4 NR'!J16+'HR5 NR'!J16+'HR6 NR'!J16+'HR7 NR'!J16</f>
        <v>0</v>
      </c>
      <c r="D37" s="66">
        <f>'HR1 NR'!K16+'HR2 NR'!K16+'HR3 NR'!K16+'HR4 NR'!K16+'HR5 NR'!K16+'HR6 NR'!K16+'HR7 NR'!K16</f>
        <v>12780</v>
      </c>
      <c r="E37" s="66">
        <f>'HR1 NR'!L16+'HR2 NR'!L16+'HR3 NR'!L16+'HR4 NR'!L16+'HR5 NR'!L16+'HR6 NR'!L16+'HR7 NR'!L16</f>
        <v>0</v>
      </c>
      <c r="F37" s="66">
        <f t="shared" si="5"/>
        <v>2100</v>
      </c>
      <c r="G37" s="66">
        <f t="shared" si="6"/>
        <v>0</v>
      </c>
    </row>
    <row r="38" spans="1:7" ht="15.75" thickTop="1">
      <c r="A38" s="64" t="s">
        <v>66</v>
      </c>
      <c r="B38" s="67">
        <f aca="true" t="shared" si="7" ref="B38:G38">SUM(B31:B37)</f>
        <v>466800</v>
      </c>
      <c r="C38" s="67">
        <f t="shared" si="7"/>
        <v>0</v>
      </c>
      <c r="D38" s="67">
        <f t="shared" si="7"/>
        <v>950950</v>
      </c>
      <c r="E38" s="67">
        <f t="shared" si="7"/>
        <v>0</v>
      </c>
      <c r="F38" s="67">
        <f t="shared" si="7"/>
        <v>2100</v>
      </c>
      <c r="G38" s="67">
        <f t="shared" si="7"/>
        <v>486250</v>
      </c>
    </row>
  </sheetData>
  <sheetProtection/>
  <printOptions/>
  <pageMargins left="0.7" right="0.7" top="0.75" bottom="0.75" header="0.3" footer="0.3"/>
  <pageSetup horizontalDpi="600" verticalDpi="600" orientation="portrait" r:id="rId5"/>
  <drawing r:id="rId4"/>
  <tableParts>
    <tablePart r:id="rId2"/>
    <tablePart r:id="rId3"/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AB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4.8515625" style="0" bestFit="1" customWidth="1"/>
    <col min="3" max="3" width="5.140625" style="0" bestFit="1" customWidth="1"/>
    <col min="4" max="4" width="19.421875" style="0" bestFit="1" customWidth="1"/>
    <col min="5" max="5" width="20.8515625" style="0" bestFit="1" customWidth="1"/>
    <col min="11" max="11" width="14.140625" style="0" bestFit="1" customWidth="1"/>
    <col min="12" max="12" width="19.140625" style="0" bestFit="1" customWidth="1"/>
    <col min="13" max="13" width="14.28125" style="0" bestFit="1" customWidth="1"/>
    <col min="14" max="14" width="15.00390625" style="0" bestFit="1" customWidth="1"/>
    <col min="15" max="15" width="11.00390625" style="0" bestFit="1" customWidth="1"/>
    <col min="16" max="16" width="27.28125" style="0" bestFit="1" customWidth="1"/>
    <col min="17" max="17" width="5.8515625" style="0" bestFit="1" customWidth="1"/>
    <col min="18" max="18" width="9.00390625" style="0" bestFit="1" customWidth="1"/>
    <col min="19" max="19" width="9.28125" style="0" bestFit="1" customWidth="1"/>
    <col min="20" max="20" width="15.140625" style="0" bestFit="1" customWidth="1"/>
    <col min="21" max="21" width="15.421875" style="0" bestFit="1" customWidth="1"/>
  </cols>
  <sheetData>
    <row r="1" ht="15">
      <c r="A1" s="64" t="s">
        <v>70</v>
      </c>
    </row>
    <row r="3" spans="1:5" ht="15">
      <c r="A3" s="64" t="s">
        <v>18</v>
      </c>
      <c r="B3" s="64" t="s">
        <v>27</v>
      </c>
      <c r="C3" s="64" t="s">
        <v>28</v>
      </c>
      <c r="D3" s="64" t="s">
        <v>71</v>
      </c>
      <c r="E3" s="64" t="s">
        <v>72</v>
      </c>
    </row>
    <row r="4" spans="1:28" ht="15">
      <c r="A4">
        <v>320</v>
      </c>
      <c r="B4">
        <v>10</v>
      </c>
      <c r="C4">
        <v>0</v>
      </c>
      <c r="D4" t="s">
        <v>14</v>
      </c>
      <c r="AA4" s="64" t="s">
        <v>27</v>
      </c>
      <c r="AB4" s="64" t="s">
        <v>28</v>
      </c>
    </row>
    <row r="5" spans="1:28" ht="15">
      <c r="A5">
        <v>769</v>
      </c>
      <c r="B5">
        <v>10</v>
      </c>
      <c r="C5">
        <v>0</v>
      </c>
      <c r="D5" t="s">
        <v>11</v>
      </c>
      <c r="Q5" s="64" t="s">
        <v>18</v>
      </c>
      <c r="R5" s="64" t="s">
        <v>77</v>
      </c>
      <c r="S5" s="64" t="s">
        <v>78</v>
      </c>
      <c r="T5" s="64" t="s">
        <v>79</v>
      </c>
      <c r="U5" s="64" t="s">
        <v>80</v>
      </c>
      <c r="Z5">
        <v>320</v>
      </c>
      <c r="AA5">
        <v>10</v>
      </c>
      <c r="AB5">
        <v>0</v>
      </c>
    </row>
    <row r="6" spans="1:28" ht="15">
      <c r="A6">
        <v>770</v>
      </c>
      <c r="B6">
        <v>20</v>
      </c>
      <c r="C6">
        <v>0</v>
      </c>
      <c r="D6" t="s">
        <v>12</v>
      </c>
      <c r="Q6">
        <v>320</v>
      </c>
      <c r="R6">
        <v>10</v>
      </c>
      <c r="S6">
        <v>0</v>
      </c>
      <c r="T6">
        <v>10</v>
      </c>
      <c r="U6">
        <v>0</v>
      </c>
      <c r="Z6">
        <v>769</v>
      </c>
      <c r="AA6">
        <v>10</v>
      </c>
      <c r="AB6">
        <v>0</v>
      </c>
    </row>
    <row r="7" spans="1:28" ht="15">
      <c r="A7">
        <v>1219</v>
      </c>
      <c r="B7">
        <v>20</v>
      </c>
      <c r="C7">
        <v>0</v>
      </c>
      <c r="D7" t="s">
        <v>12</v>
      </c>
      <c r="Q7">
        <v>769</v>
      </c>
      <c r="R7">
        <v>10</v>
      </c>
      <c r="S7">
        <v>0</v>
      </c>
      <c r="T7">
        <v>10</v>
      </c>
      <c r="U7">
        <v>0</v>
      </c>
      <c r="Z7">
        <v>770</v>
      </c>
      <c r="AA7">
        <v>20</v>
      </c>
      <c r="AB7">
        <v>0</v>
      </c>
    </row>
    <row r="8" spans="1:28" ht="15">
      <c r="A8">
        <v>1220</v>
      </c>
      <c r="B8">
        <v>30</v>
      </c>
      <c r="C8">
        <v>0</v>
      </c>
      <c r="D8" t="s">
        <v>13</v>
      </c>
      <c r="Q8">
        <v>770</v>
      </c>
      <c r="R8">
        <v>20</v>
      </c>
      <c r="S8">
        <v>0</v>
      </c>
      <c r="T8">
        <v>20</v>
      </c>
      <c r="U8">
        <v>0</v>
      </c>
      <c r="Z8">
        <v>1204</v>
      </c>
      <c r="AA8">
        <v>20</v>
      </c>
      <c r="AB8">
        <v>0</v>
      </c>
    </row>
    <row r="9" spans="1:28" ht="15">
      <c r="A9">
        <v>1469</v>
      </c>
      <c r="B9">
        <v>30</v>
      </c>
      <c r="C9">
        <v>0</v>
      </c>
      <c r="D9" t="s">
        <v>13</v>
      </c>
      <c r="Q9">
        <v>1204</v>
      </c>
      <c r="R9">
        <v>20</v>
      </c>
      <c r="S9">
        <v>0</v>
      </c>
      <c r="T9">
        <v>20</v>
      </c>
      <c r="U9">
        <v>0</v>
      </c>
      <c r="Z9">
        <v>1205</v>
      </c>
      <c r="AA9">
        <v>30</v>
      </c>
      <c r="AB9">
        <v>10</v>
      </c>
    </row>
    <row r="10" spans="1:28" ht="15">
      <c r="A10">
        <v>1470</v>
      </c>
      <c r="B10">
        <v>50</v>
      </c>
      <c r="C10">
        <v>0</v>
      </c>
      <c r="D10" t="s">
        <v>14</v>
      </c>
      <c r="Q10">
        <v>1205</v>
      </c>
      <c r="R10">
        <v>20</v>
      </c>
      <c r="S10">
        <v>0</v>
      </c>
      <c r="T10">
        <v>30</v>
      </c>
      <c r="U10">
        <v>10</v>
      </c>
      <c r="Z10">
        <v>1424</v>
      </c>
      <c r="AA10">
        <v>30</v>
      </c>
      <c r="AB10">
        <v>10</v>
      </c>
    </row>
    <row r="11" spans="1:28" ht="15">
      <c r="A11">
        <v>1804</v>
      </c>
      <c r="B11">
        <v>50</v>
      </c>
      <c r="C11">
        <v>0</v>
      </c>
      <c r="D11" t="s">
        <v>14</v>
      </c>
      <c r="Q11">
        <v>1219</v>
      </c>
      <c r="R11">
        <v>20</v>
      </c>
      <c r="S11">
        <v>0</v>
      </c>
      <c r="T11">
        <v>30</v>
      </c>
      <c r="U11">
        <v>10</v>
      </c>
      <c r="Z11">
        <v>1425</v>
      </c>
      <c r="AA11">
        <v>50</v>
      </c>
      <c r="AB11">
        <v>30</v>
      </c>
    </row>
    <row r="12" spans="1:28" ht="15">
      <c r="A12">
        <v>1805</v>
      </c>
      <c r="B12">
        <v>55</v>
      </c>
      <c r="C12">
        <v>5</v>
      </c>
      <c r="D12" t="s">
        <v>15</v>
      </c>
      <c r="E12" t="s">
        <v>14</v>
      </c>
      <c r="Q12">
        <v>1220</v>
      </c>
      <c r="R12">
        <v>30</v>
      </c>
      <c r="S12">
        <v>0</v>
      </c>
      <c r="T12">
        <v>30</v>
      </c>
      <c r="U12">
        <v>10</v>
      </c>
      <c r="Z12">
        <v>1734</v>
      </c>
      <c r="AA12">
        <v>50</v>
      </c>
      <c r="AB12">
        <v>30</v>
      </c>
    </row>
    <row r="13" spans="1:28" ht="15">
      <c r="A13">
        <v>1924</v>
      </c>
      <c r="B13">
        <v>55</v>
      </c>
      <c r="C13">
        <v>5</v>
      </c>
      <c r="D13" t="s">
        <v>15</v>
      </c>
      <c r="E13" t="s">
        <v>14</v>
      </c>
      <c r="Q13">
        <v>1424</v>
      </c>
      <c r="R13">
        <v>30</v>
      </c>
      <c r="S13">
        <v>0</v>
      </c>
      <c r="T13">
        <v>30</v>
      </c>
      <c r="U13">
        <v>10</v>
      </c>
      <c r="Z13">
        <v>1735</v>
      </c>
      <c r="AA13">
        <v>55</v>
      </c>
      <c r="AB13">
        <v>35</v>
      </c>
    </row>
    <row r="14" spans="1:28" ht="15">
      <c r="A14">
        <v>1925</v>
      </c>
      <c r="B14">
        <v>70</v>
      </c>
      <c r="C14">
        <v>20</v>
      </c>
      <c r="D14" t="s">
        <v>16</v>
      </c>
      <c r="E14" t="s">
        <v>14</v>
      </c>
      <c r="Q14">
        <v>1425</v>
      </c>
      <c r="R14">
        <v>30</v>
      </c>
      <c r="S14">
        <v>0</v>
      </c>
      <c r="T14">
        <v>50</v>
      </c>
      <c r="U14">
        <v>30</v>
      </c>
      <c r="Z14">
        <v>1854</v>
      </c>
      <c r="AA14">
        <v>55</v>
      </c>
      <c r="AB14">
        <v>35</v>
      </c>
    </row>
    <row r="15" spans="1:28" ht="15">
      <c r="A15">
        <v>2249</v>
      </c>
      <c r="B15">
        <v>70</v>
      </c>
      <c r="C15">
        <v>20</v>
      </c>
      <c r="D15" t="s">
        <v>16</v>
      </c>
      <c r="E15" t="s">
        <v>14</v>
      </c>
      <c r="Q15">
        <v>1469</v>
      </c>
      <c r="R15">
        <v>30</v>
      </c>
      <c r="S15">
        <v>0</v>
      </c>
      <c r="T15">
        <v>50</v>
      </c>
      <c r="U15">
        <v>30</v>
      </c>
      <c r="Z15">
        <v>1855</v>
      </c>
      <c r="AA15">
        <v>70</v>
      </c>
      <c r="AB15">
        <v>50</v>
      </c>
    </row>
    <row r="16" spans="1:28" ht="15">
      <c r="A16">
        <v>2250</v>
      </c>
      <c r="B16">
        <v>80</v>
      </c>
      <c r="C16">
        <v>30</v>
      </c>
      <c r="D16" t="s">
        <v>17</v>
      </c>
      <c r="E16" t="s">
        <v>14</v>
      </c>
      <c r="Q16">
        <v>1470</v>
      </c>
      <c r="R16">
        <v>50</v>
      </c>
      <c r="S16">
        <v>0</v>
      </c>
      <c r="T16">
        <v>50</v>
      </c>
      <c r="U16">
        <v>30</v>
      </c>
      <c r="Z16">
        <v>2179</v>
      </c>
      <c r="AA16">
        <v>70</v>
      </c>
      <c r="AB16">
        <v>50</v>
      </c>
    </row>
    <row r="17" spans="1:28" ht="15">
      <c r="A17">
        <v>2319</v>
      </c>
      <c r="B17">
        <v>80</v>
      </c>
      <c r="C17">
        <v>30</v>
      </c>
      <c r="D17" t="s">
        <v>17</v>
      </c>
      <c r="E17" t="s">
        <v>14</v>
      </c>
      <c r="Q17">
        <v>1734</v>
      </c>
      <c r="R17">
        <v>50</v>
      </c>
      <c r="S17">
        <v>0</v>
      </c>
      <c r="T17">
        <v>50</v>
      </c>
      <c r="U17">
        <v>30</v>
      </c>
      <c r="Z17">
        <v>2180</v>
      </c>
      <c r="AA17">
        <v>80</v>
      </c>
      <c r="AB17">
        <v>60</v>
      </c>
    </row>
    <row r="18" spans="1:28" ht="15">
      <c r="A18">
        <v>2320</v>
      </c>
      <c r="B18">
        <v>100</v>
      </c>
      <c r="C18">
        <v>50</v>
      </c>
      <c r="D18" t="s">
        <v>73</v>
      </c>
      <c r="E18" t="s">
        <v>32</v>
      </c>
      <c r="Q18">
        <v>1735</v>
      </c>
      <c r="R18">
        <v>50</v>
      </c>
      <c r="S18">
        <v>0</v>
      </c>
      <c r="T18">
        <v>55</v>
      </c>
      <c r="U18">
        <v>35</v>
      </c>
      <c r="Z18">
        <v>2263</v>
      </c>
      <c r="AA18">
        <v>80</v>
      </c>
      <c r="AB18">
        <v>60</v>
      </c>
    </row>
    <row r="19" spans="1:28" ht="15">
      <c r="A19">
        <v>2334</v>
      </c>
      <c r="B19">
        <v>100</v>
      </c>
      <c r="C19">
        <v>50</v>
      </c>
      <c r="D19" t="s">
        <v>73</v>
      </c>
      <c r="E19" t="s">
        <v>32</v>
      </c>
      <c r="Q19">
        <v>1804</v>
      </c>
      <c r="R19">
        <v>50</v>
      </c>
      <c r="S19">
        <v>0</v>
      </c>
      <c r="T19">
        <v>55</v>
      </c>
      <c r="U19">
        <v>35</v>
      </c>
      <c r="Z19">
        <v>2264</v>
      </c>
      <c r="AA19">
        <v>80</v>
      </c>
      <c r="AB19">
        <v>50</v>
      </c>
    </row>
    <row r="20" spans="1:28" ht="15">
      <c r="A20">
        <v>2335</v>
      </c>
      <c r="B20">
        <v>105</v>
      </c>
      <c r="C20">
        <v>50</v>
      </c>
      <c r="D20" t="s">
        <v>74</v>
      </c>
      <c r="E20" t="s">
        <v>32</v>
      </c>
      <c r="Q20">
        <v>1805</v>
      </c>
      <c r="R20">
        <v>55</v>
      </c>
      <c r="S20">
        <v>5</v>
      </c>
      <c r="T20">
        <v>55</v>
      </c>
      <c r="U20">
        <v>35</v>
      </c>
      <c r="Z20">
        <v>2293</v>
      </c>
      <c r="AA20">
        <v>80</v>
      </c>
      <c r="AB20">
        <v>50</v>
      </c>
    </row>
    <row r="21" spans="1:28" ht="15">
      <c r="A21">
        <v>2364</v>
      </c>
      <c r="B21">
        <v>105</v>
      </c>
      <c r="C21">
        <v>50</v>
      </c>
      <c r="D21" t="s">
        <v>74</v>
      </c>
      <c r="E21" t="s">
        <v>32</v>
      </c>
      <c r="Q21">
        <v>1854</v>
      </c>
      <c r="R21">
        <v>55</v>
      </c>
      <c r="S21">
        <v>5</v>
      </c>
      <c r="T21">
        <v>55</v>
      </c>
      <c r="U21">
        <v>35</v>
      </c>
      <c r="Z21">
        <v>2294</v>
      </c>
      <c r="AA21">
        <v>80</v>
      </c>
      <c r="AB21">
        <v>30</v>
      </c>
    </row>
    <row r="22" spans="1:28" ht="15">
      <c r="A22">
        <v>2365</v>
      </c>
      <c r="B22">
        <v>120</v>
      </c>
      <c r="C22">
        <v>50</v>
      </c>
      <c r="D22" t="s">
        <v>75</v>
      </c>
      <c r="E22" t="s">
        <v>32</v>
      </c>
      <c r="Q22">
        <v>1855</v>
      </c>
      <c r="R22">
        <v>55</v>
      </c>
      <c r="S22">
        <v>5</v>
      </c>
      <c r="T22">
        <v>70</v>
      </c>
      <c r="U22">
        <v>50</v>
      </c>
      <c r="Z22">
        <v>2333</v>
      </c>
      <c r="AA22">
        <v>80</v>
      </c>
      <c r="AB22">
        <v>30</v>
      </c>
    </row>
    <row r="23" spans="1:28" ht="15">
      <c r="A23">
        <v>2389</v>
      </c>
      <c r="B23">
        <v>120</v>
      </c>
      <c r="C23">
        <v>50</v>
      </c>
      <c r="D23" t="s">
        <v>75</v>
      </c>
      <c r="E23" t="s">
        <v>32</v>
      </c>
      <c r="Q23">
        <v>1924</v>
      </c>
      <c r="R23">
        <v>55</v>
      </c>
      <c r="S23">
        <v>5</v>
      </c>
      <c r="T23">
        <v>70</v>
      </c>
      <c r="U23">
        <v>50</v>
      </c>
      <c r="Z23">
        <v>2334</v>
      </c>
      <c r="AA23">
        <v>80</v>
      </c>
      <c r="AB23">
        <v>25</v>
      </c>
    </row>
    <row r="24" spans="1:28" ht="15">
      <c r="A24">
        <v>2390</v>
      </c>
      <c r="B24">
        <v>130</v>
      </c>
      <c r="C24">
        <v>50</v>
      </c>
      <c r="D24" t="s">
        <v>76</v>
      </c>
      <c r="E24" t="s">
        <v>32</v>
      </c>
      <c r="Q24">
        <v>1925</v>
      </c>
      <c r="R24">
        <v>70</v>
      </c>
      <c r="S24">
        <v>20</v>
      </c>
      <c r="T24">
        <v>70</v>
      </c>
      <c r="U24">
        <v>50</v>
      </c>
      <c r="Z24">
        <v>2363</v>
      </c>
      <c r="AA24">
        <v>80</v>
      </c>
      <c r="AB24">
        <v>25</v>
      </c>
    </row>
    <row r="25" spans="1:28" ht="15">
      <c r="A25">
        <v>2400</v>
      </c>
      <c r="B25">
        <v>130</v>
      </c>
      <c r="C25">
        <v>50</v>
      </c>
      <c r="D25" t="s">
        <v>76</v>
      </c>
      <c r="E25" t="s">
        <v>32</v>
      </c>
      <c r="Q25">
        <v>2179</v>
      </c>
      <c r="R25">
        <v>70</v>
      </c>
      <c r="S25">
        <v>20</v>
      </c>
      <c r="T25">
        <v>70</v>
      </c>
      <c r="U25">
        <v>50</v>
      </c>
      <c r="Z25">
        <v>2364</v>
      </c>
      <c r="AA25">
        <v>80</v>
      </c>
      <c r="AB25">
        <v>10</v>
      </c>
    </row>
    <row r="26" spans="17:21" ht="15">
      <c r="Q26">
        <v>2180</v>
      </c>
      <c r="R26">
        <v>70</v>
      </c>
      <c r="S26">
        <v>20</v>
      </c>
      <c r="T26">
        <v>80</v>
      </c>
      <c r="U26">
        <v>60</v>
      </c>
    </row>
    <row r="27" spans="1:21" ht="15">
      <c r="A27" t="s">
        <v>34</v>
      </c>
      <c r="Q27">
        <v>2249</v>
      </c>
      <c r="R27">
        <v>70</v>
      </c>
      <c r="S27">
        <v>20</v>
      </c>
      <c r="T27">
        <v>80</v>
      </c>
      <c r="U27">
        <v>60</v>
      </c>
    </row>
    <row r="28" spans="17:28" ht="15">
      <c r="Q28">
        <v>2250</v>
      </c>
      <c r="R28">
        <v>80</v>
      </c>
      <c r="S28">
        <v>30</v>
      </c>
      <c r="T28">
        <v>80</v>
      </c>
      <c r="U28">
        <v>60</v>
      </c>
      <c r="Z28">
        <v>2400</v>
      </c>
      <c r="AA28">
        <v>80</v>
      </c>
      <c r="AB28">
        <v>0</v>
      </c>
    </row>
    <row r="29" spans="1:21" ht="15">
      <c r="A29" s="64" t="s">
        <v>18</v>
      </c>
      <c r="B29" s="64" t="s">
        <v>27</v>
      </c>
      <c r="C29" s="64" t="s">
        <v>28</v>
      </c>
      <c r="D29" s="64" t="s">
        <v>71</v>
      </c>
      <c r="E29" s="64" t="s">
        <v>72</v>
      </c>
      <c r="Q29">
        <v>2263</v>
      </c>
      <c r="R29">
        <v>80</v>
      </c>
      <c r="S29">
        <v>30</v>
      </c>
      <c r="T29">
        <v>80</v>
      </c>
      <c r="U29">
        <v>60</v>
      </c>
    </row>
    <row r="30" spans="1:21" ht="15">
      <c r="A30">
        <v>320</v>
      </c>
      <c r="B30">
        <v>10</v>
      </c>
      <c r="C30">
        <v>0</v>
      </c>
      <c r="D30" t="s">
        <v>14</v>
      </c>
      <c r="Q30">
        <v>2264</v>
      </c>
      <c r="R30">
        <v>80</v>
      </c>
      <c r="S30">
        <v>30</v>
      </c>
      <c r="T30">
        <v>80</v>
      </c>
      <c r="U30">
        <v>50</v>
      </c>
    </row>
    <row r="31" spans="1:21" ht="15">
      <c r="A31">
        <v>769</v>
      </c>
      <c r="B31">
        <v>10</v>
      </c>
      <c r="C31">
        <v>0</v>
      </c>
      <c r="D31" t="s">
        <v>11</v>
      </c>
      <c r="Q31">
        <v>2293</v>
      </c>
      <c r="R31">
        <v>80</v>
      </c>
      <c r="S31">
        <v>30</v>
      </c>
      <c r="T31">
        <v>80</v>
      </c>
      <c r="U31">
        <v>50</v>
      </c>
    </row>
    <row r="32" spans="1:21" ht="15">
      <c r="A32">
        <v>770</v>
      </c>
      <c r="B32">
        <v>20</v>
      </c>
      <c r="C32">
        <v>0</v>
      </c>
      <c r="D32" t="s">
        <v>12</v>
      </c>
      <c r="Q32">
        <v>2294</v>
      </c>
      <c r="R32">
        <v>80</v>
      </c>
      <c r="S32">
        <v>30</v>
      </c>
      <c r="T32">
        <v>80</v>
      </c>
      <c r="U32">
        <v>30</v>
      </c>
    </row>
    <row r="33" spans="1:21" ht="15">
      <c r="A33">
        <v>1204</v>
      </c>
      <c r="B33">
        <v>20</v>
      </c>
      <c r="C33">
        <v>0</v>
      </c>
      <c r="D33" t="s">
        <v>12</v>
      </c>
      <c r="Q33">
        <v>2319</v>
      </c>
      <c r="R33">
        <v>80</v>
      </c>
      <c r="S33">
        <v>30</v>
      </c>
      <c r="T33">
        <v>80</v>
      </c>
      <c r="U33">
        <v>30</v>
      </c>
    </row>
    <row r="34" spans="1:21" ht="15">
      <c r="A34">
        <v>1205</v>
      </c>
      <c r="B34">
        <v>30</v>
      </c>
      <c r="C34">
        <v>10</v>
      </c>
      <c r="D34" t="s">
        <v>13</v>
      </c>
      <c r="E34" t="s">
        <v>12</v>
      </c>
      <c r="Q34">
        <v>2320</v>
      </c>
      <c r="R34">
        <v>100</v>
      </c>
      <c r="S34">
        <v>50</v>
      </c>
      <c r="T34">
        <v>80</v>
      </c>
      <c r="U34">
        <v>30</v>
      </c>
    </row>
    <row r="35" spans="1:21" ht="15">
      <c r="A35">
        <v>1424</v>
      </c>
      <c r="B35">
        <v>30</v>
      </c>
      <c r="C35">
        <v>10</v>
      </c>
      <c r="D35" t="s">
        <v>13</v>
      </c>
      <c r="E35" t="s">
        <v>12</v>
      </c>
      <c r="Q35">
        <v>2333</v>
      </c>
      <c r="R35">
        <v>100</v>
      </c>
      <c r="S35">
        <v>50</v>
      </c>
      <c r="T35">
        <v>80</v>
      </c>
      <c r="U35">
        <v>30</v>
      </c>
    </row>
    <row r="36" spans="1:21" ht="15">
      <c r="A36">
        <v>1425</v>
      </c>
      <c r="B36">
        <v>50</v>
      </c>
      <c r="C36">
        <v>30</v>
      </c>
      <c r="D36" t="s">
        <v>14</v>
      </c>
      <c r="E36" t="s">
        <v>12</v>
      </c>
      <c r="Q36">
        <v>2334</v>
      </c>
      <c r="R36">
        <v>100</v>
      </c>
      <c r="S36">
        <v>50</v>
      </c>
      <c r="T36">
        <v>80</v>
      </c>
      <c r="U36">
        <v>25</v>
      </c>
    </row>
    <row r="37" spans="1:21" ht="15">
      <c r="A37">
        <v>1734</v>
      </c>
      <c r="B37">
        <v>50</v>
      </c>
      <c r="C37">
        <v>30</v>
      </c>
      <c r="D37" t="s">
        <v>14</v>
      </c>
      <c r="E37" t="s">
        <v>12</v>
      </c>
      <c r="Q37">
        <v>2335</v>
      </c>
      <c r="R37">
        <v>105</v>
      </c>
      <c r="S37">
        <v>50</v>
      </c>
      <c r="T37">
        <v>80</v>
      </c>
      <c r="U37">
        <v>25</v>
      </c>
    </row>
    <row r="38" spans="1:21" ht="15">
      <c r="A38">
        <v>1735</v>
      </c>
      <c r="B38">
        <v>55</v>
      </c>
      <c r="C38">
        <v>35</v>
      </c>
      <c r="D38" t="s">
        <v>15</v>
      </c>
      <c r="E38" t="s">
        <v>12</v>
      </c>
      <c r="Q38">
        <v>2363</v>
      </c>
      <c r="R38">
        <v>105</v>
      </c>
      <c r="S38">
        <v>50</v>
      </c>
      <c r="T38">
        <v>80</v>
      </c>
      <c r="U38">
        <v>25</v>
      </c>
    </row>
    <row r="39" spans="1:21" ht="15">
      <c r="A39">
        <v>1854</v>
      </c>
      <c r="B39">
        <v>55</v>
      </c>
      <c r="C39">
        <v>35</v>
      </c>
      <c r="D39" t="s">
        <v>15</v>
      </c>
      <c r="E39" t="s">
        <v>12</v>
      </c>
      <c r="Q39">
        <v>2364</v>
      </c>
      <c r="R39">
        <v>105</v>
      </c>
      <c r="S39">
        <v>50</v>
      </c>
      <c r="T39">
        <v>80</v>
      </c>
      <c r="U39">
        <v>10</v>
      </c>
    </row>
    <row r="40" spans="1:21" ht="15">
      <c r="A40">
        <v>1855</v>
      </c>
      <c r="B40">
        <v>70</v>
      </c>
      <c r="C40">
        <v>50</v>
      </c>
      <c r="D40" t="s">
        <v>16</v>
      </c>
      <c r="E40" t="s">
        <v>12</v>
      </c>
      <c r="Q40">
        <v>2365</v>
      </c>
      <c r="R40">
        <v>120</v>
      </c>
      <c r="S40">
        <v>50</v>
      </c>
      <c r="T40">
        <v>80</v>
      </c>
      <c r="U40">
        <v>10</v>
      </c>
    </row>
    <row r="41" spans="1:21" ht="15">
      <c r="A41">
        <v>2179</v>
      </c>
      <c r="B41">
        <v>70</v>
      </c>
      <c r="C41">
        <v>50</v>
      </c>
      <c r="D41" t="s">
        <v>16</v>
      </c>
      <c r="E41" t="s">
        <v>12</v>
      </c>
      <c r="Q41">
        <v>2388</v>
      </c>
      <c r="R41">
        <v>120</v>
      </c>
      <c r="S41">
        <v>50</v>
      </c>
      <c r="T41">
        <v>80</v>
      </c>
      <c r="U41">
        <v>10</v>
      </c>
    </row>
    <row r="42" spans="1:21" ht="15">
      <c r="A42">
        <v>2180</v>
      </c>
      <c r="B42">
        <v>80</v>
      </c>
      <c r="C42">
        <v>60</v>
      </c>
      <c r="D42" t="s">
        <v>17</v>
      </c>
      <c r="E42" t="s">
        <v>12</v>
      </c>
      <c r="Q42">
        <v>2389</v>
      </c>
      <c r="R42">
        <v>120</v>
      </c>
      <c r="S42">
        <v>50</v>
      </c>
      <c r="T42">
        <v>80</v>
      </c>
      <c r="U42">
        <v>0</v>
      </c>
    </row>
    <row r="43" spans="1:21" ht="15">
      <c r="A43">
        <v>2263</v>
      </c>
      <c r="B43">
        <v>80</v>
      </c>
      <c r="C43">
        <v>60</v>
      </c>
      <c r="D43" t="s">
        <v>17</v>
      </c>
      <c r="E43" t="s">
        <v>12</v>
      </c>
      <c r="Q43">
        <v>2390</v>
      </c>
      <c r="R43">
        <v>130</v>
      </c>
      <c r="S43">
        <v>50</v>
      </c>
      <c r="T43">
        <v>80</v>
      </c>
      <c r="U43">
        <v>0</v>
      </c>
    </row>
    <row r="44" spans="1:21" ht="15">
      <c r="A44">
        <v>2264</v>
      </c>
      <c r="B44">
        <v>80</v>
      </c>
      <c r="C44">
        <v>50</v>
      </c>
      <c r="D44" t="s">
        <v>17</v>
      </c>
      <c r="E44" t="s">
        <v>13</v>
      </c>
      <c r="Q44">
        <v>2400</v>
      </c>
      <c r="R44">
        <v>130</v>
      </c>
      <c r="S44">
        <v>50</v>
      </c>
      <c r="T44">
        <v>80</v>
      </c>
      <c r="U44">
        <v>0</v>
      </c>
    </row>
    <row r="45" spans="1:5" ht="15">
      <c r="A45">
        <v>2293</v>
      </c>
      <c r="B45">
        <v>80</v>
      </c>
      <c r="C45">
        <v>50</v>
      </c>
      <c r="D45" t="s">
        <v>17</v>
      </c>
      <c r="E45" t="s">
        <v>13</v>
      </c>
    </row>
    <row r="46" spans="1:5" ht="15">
      <c r="A46">
        <v>2294</v>
      </c>
      <c r="B46">
        <v>80</v>
      </c>
      <c r="C46">
        <v>30</v>
      </c>
      <c r="D46" t="s">
        <v>17</v>
      </c>
      <c r="E46" t="s">
        <v>14</v>
      </c>
    </row>
    <row r="47" spans="1:5" ht="15">
      <c r="A47">
        <v>2333</v>
      </c>
      <c r="B47">
        <v>80</v>
      </c>
      <c r="C47">
        <v>30</v>
      </c>
      <c r="D47" t="s">
        <v>17</v>
      </c>
      <c r="E47" t="s">
        <v>14</v>
      </c>
    </row>
    <row r="48" spans="1:5" ht="15">
      <c r="A48">
        <v>2334</v>
      </c>
      <c r="B48">
        <v>80</v>
      </c>
      <c r="C48">
        <v>25</v>
      </c>
      <c r="D48" t="s">
        <v>17</v>
      </c>
      <c r="E48" t="s">
        <v>15</v>
      </c>
    </row>
    <row r="49" spans="1:5" ht="15">
      <c r="A49">
        <v>2363</v>
      </c>
      <c r="B49">
        <v>80</v>
      </c>
      <c r="C49">
        <v>25</v>
      </c>
      <c r="D49" t="s">
        <v>17</v>
      </c>
      <c r="E49" t="s">
        <v>15</v>
      </c>
    </row>
    <row r="50" spans="1:5" ht="15">
      <c r="A50">
        <v>2364</v>
      </c>
      <c r="B50">
        <v>80</v>
      </c>
      <c r="C50">
        <v>10</v>
      </c>
      <c r="D50" t="s">
        <v>17</v>
      </c>
      <c r="E50" t="s">
        <v>16</v>
      </c>
    </row>
    <row r="51" spans="1:5" ht="15">
      <c r="A51">
        <v>2388</v>
      </c>
      <c r="B51">
        <v>80</v>
      </c>
      <c r="C51">
        <v>10</v>
      </c>
      <c r="D51" t="s">
        <v>17</v>
      </c>
      <c r="E51" t="s">
        <v>16</v>
      </c>
    </row>
    <row r="52" spans="1:5" ht="15">
      <c r="A52">
        <v>2389</v>
      </c>
      <c r="B52">
        <v>80</v>
      </c>
      <c r="C52">
        <v>0</v>
      </c>
      <c r="D52" t="s">
        <v>17</v>
      </c>
      <c r="E52" t="s">
        <v>17</v>
      </c>
    </row>
    <row r="53" spans="1:5" ht="15">
      <c r="A53">
        <v>2400</v>
      </c>
      <c r="B53">
        <v>80</v>
      </c>
      <c r="C53">
        <v>0</v>
      </c>
      <c r="D53" t="s">
        <v>17</v>
      </c>
      <c r="E53" t="s">
        <v>17</v>
      </c>
    </row>
    <row r="59" spans="6:13" ht="18">
      <c r="F59" s="4" t="s">
        <v>0</v>
      </c>
      <c r="G59" s="4" t="s">
        <v>1</v>
      </c>
      <c r="H59" s="4" t="s">
        <v>3</v>
      </c>
      <c r="I59" s="4" t="s">
        <v>4</v>
      </c>
      <c r="J59" s="4" t="s">
        <v>6</v>
      </c>
      <c r="K59" s="4" t="s">
        <v>7</v>
      </c>
      <c r="L59" s="4" t="s">
        <v>9</v>
      </c>
      <c r="M59" s="4" t="s">
        <v>10</v>
      </c>
    </row>
    <row r="60" spans="6:13" ht="18.75" thickBot="1">
      <c r="F60" s="11"/>
      <c r="G60" s="11" t="s">
        <v>2</v>
      </c>
      <c r="H60" s="11" t="s">
        <v>5</v>
      </c>
      <c r="I60" s="11" t="s">
        <v>5</v>
      </c>
      <c r="J60" s="11" t="s">
        <v>5</v>
      </c>
      <c r="K60" s="11" t="s">
        <v>8</v>
      </c>
      <c r="L60" s="11" t="s">
        <v>2</v>
      </c>
      <c r="M60" s="11" t="s">
        <v>8</v>
      </c>
    </row>
    <row r="61" spans="6:13" ht="18.75" thickTop="1">
      <c r="F61" s="6" t="s">
        <v>11</v>
      </c>
      <c r="G61" s="6">
        <v>10</v>
      </c>
      <c r="H61" s="6">
        <v>50</v>
      </c>
      <c r="I61" s="6">
        <v>500</v>
      </c>
      <c r="J61" s="6">
        <v>500</v>
      </c>
      <c r="K61" s="6">
        <v>20</v>
      </c>
      <c r="L61" s="6">
        <v>0</v>
      </c>
      <c r="M61" s="6">
        <f>MIN(K61,I61-J61)</f>
        <v>0</v>
      </c>
    </row>
    <row r="62" spans="6:13" ht="18">
      <c r="F62" s="6" t="s">
        <v>12</v>
      </c>
      <c r="G62" s="6">
        <v>20</v>
      </c>
      <c r="H62" s="6">
        <v>50</v>
      </c>
      <c r="I62" s="6">
        <v>500</v>
      </c>
      <c r="J62" s="6">
        <v>500</v>
      </c>
      <c r="K62" s="55">
        <v>40</v>
      </c>
      <c r="L62" s="55">
        <v>0</v>
      </c>
      <c r="M62" s="55">
        <f aca="true" t="shared" si="0" ref="M62:M67">MIN(K62,I62-J62)</f>
        <v>0</v>
      </c>
    </row>
    <row r="63" spans="6:13" ht="18">
      <c r="F63" s="6" t="s">
        <v>13</v>
      </c>
      <c r="G63" s="6">
        <v>30</v>
      </c>
      <c r="H63" s="6">
        <v>50</v>
      </c>
      <c r="I63" s="6">
        <v>300</v>
      </c>
      <c r="J63" s="6">
        <v>300</v>
      </c>
      <c r="K63" s="6">
        <v>30</v>
      </c>
      <c r="L63" s="6">
        <v>0</v>
      </c>
      <c r="M63" s="6">
        <f t="shared" si="0"/>
        <v>0</v>
      </c>
    </row>
    <row r="64" spans="6:13" ht="18">
      <c r="F64" s="30" t="s">
        <v>14</v>
      </c>
      <c r="G64" s="30">
        <v>50</v>
      </c>
      <c r="H64" s="30">
        <v>50</v>
      </c>
      <c r="I64" s="30">
        <v>400</v>
      </c>
      <c r="J64" s="30">
        <v>400</v>
      </c>
      <c r="K64" s="32">
        <v>40</v>
      </c>
      <c r="L64" s="32">
        <f>IF(M64&lt;&gt;0,MAX(0,$C$25-G64),0)</f>
        <v>0</v>
      </c>
      <c r="M64" s="6">
        <f t="shared" si="0"/>
        <v>0</v>
      </c>
    </row>
    <row r="65" spans="6:13" ht="18">
      <c r="F65" s="6" t="s">
        <v>15</v>
      </c>
      <c r="G65" s="6">
        <v>55</v>
      </c>
      <c r="H65" s="6">
        <v>50</v>
      </c>
      <c r="I65" s="6">
        <v>200</v>
      </c>
      <c r="J65" s="6">
        <v>200</v>
      </c>
      <c r="K65" s="6">
        <v>30</v>
      </c>
      <c r="L65" s="6">
        <f>IF(M65&lt;&gt;0,MAX(0,$C$25-G65),0)</f>
        <v>0</v>
      </c>
      <c r="M65" s="6">
        <f t="shared" si="0"/>
        <v>0</v>
      </c>
    </row>
    <row r="66" spans="6:13" ht="18">
      <c r="F66" s="6" t="s">
        <v>16</v>
      </c>
      <c r="G66" s="6">
        <v>70</v>
      </c>
      <c r="H66" s="6">
        <v>50</v>
      </c>
      <c r="I66" s="6">
        <v>400</v>
      </c>
      <c r="J66" s="6">
        <v>400</v>
      </c>
      <c r="K66" s="6">
        <v>25</v>
      </c>
      <c r="L66" s="6">
        <f>IF(M66&lt;&gt;0,MAX(0,$C$25-G66),0)</f>
        <v>0</v>
      </c>
      <c r="M66" s="6">
        <f t="shared" si="0"/>
        <v>0</v>
      </c>
    </row>
    <row r="67" spans="6:13" ht="18.75" thickBot="1">
      <c r="F67" s="23" t="s">
        <v>17</v>
      </c>
      <c r="G67" s="23">
        <v>80</v>
      </c>
      <c r="H67" s="28">
        <v>20</v>
      </c>
      <c r="I67" s="23">
        <v>100</v>
      </c>
      <c r="J67" s="23">
        <v>89</v>
      </c>
      <c r="K67" s="28">
        <v>10</v>
      </c>
      <c r="L67" s="23">
        <f>IF(M67&lt;&gt;0,MAX(0,$C$25-G67),0)</f>
        <v>0</v>
      </c>
      <c r="M67" s="23">
        <f t="shared" si="0"/>
        <v>10</v>
      </c>
    </row>
    <row r="68" spans="6:14" ht="19.5" thickTop="1">
      <c r="F68" s="3"/>
      <c r="G68" s="10"/>
      <c r="H68" s="10">
        <f aca="true" t="shared" si="1" ref="H68:M68">SUM(H61:H67)</f>
        <v>320</v>
      </c>
      <c r="I68" s="10">
        <f t="shared" si="1"/>
        <v>2400</v>
      </c>
      <c r="J68" s="10">
        <f t="shared" si="1"/>
        <v>2389</v>
      </c>
      <c r="K68" s="10">
        <f t="shared" si="1"/>
        <v>195</v>
      </c>
      <c r="L68" s="10">
        <f t="shared" si="1"/>
        <v>0</v>
      </c>
      <c r="M68" s="10">
        <f t="shared" si="1"/>
        <v>10</v>
      </c>
      <c r="N68">
        <v>150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29</v>
      </c>
    </row>
    <row r="2" spans="1:5" ht="18.75">
      <c r="A2" s="27" t="s">
        <v>18</v>
      </c>
      <c r="B2" s="1">
        <v>1500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80</v>
      </c>
      <c r="F13" s="32">
        <v>40</v>
      </c>
      <c r="G13" s="32">
        <f t="shared" si="0"/>
        <v>0</v>
      </c>
      <c r="H13" s="32">
        <v>15</v>
      </c>
      <c r="I13" s="8">
        <f t="shared" si="1"/>
        <v>4000</v>
      </c>
      <c r="J13" s="9">
        <f t="shared" si="2"/>
        <v>0</v>
      </c>
      <c r="K13" s="9">
        <f t="shared" si="3"/>
        <v>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30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25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1500</v>
      </c>
      <c r="F17" s="10">
        <f t="shared" si="7"/>
        <v>195</v>
      </c>
      <c r="G17" s="10">
        <f t="shared" si="7"/>
        <v>0</v>
      </c>
      <c r="H17" s="10">
        <f t="shared" si="7"/>
        <v>80</v>
      </c>
      <c r="I17" s="8">
        <f t="shared" si="7"/>
        <v>35850</v>
      </c>
      <c r="J17" s="14">
        <f t="shared" si="7"/>
        <v>0</v>
      </c>
      <c r="K17" s="14">
        <f t="shared" si="7"/>
        <v>75000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25000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20000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30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450</v>
      </c>
      <c r="K32" s="9">
        <f aca="true" t="shared" si="12" ref="K32:K37">E32*$C$40</f>
        <v>24250</v>
      </c>
      <c r="L32" s="9">
        <f t="shared" si="8"/>
        <v>450</v>
      </c>
      <c r="M32" s="9">
        <f aca="true" t="shared" si="13" ref="M32:M37">MAX(0,I32+J32-K32-L32)</f>
        <v>0</v>
      </c>
      <c r="N32" s="19">
        <f aca="true" t="shared" si="14" ref="N32:N37">MAX(0,L32+K32-J32-I32)</f>
        <v>14550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20</v>
      </c>
      <c r="H33" s="6">
        <v>30</v>
      </c>
      <c r="I33" s="8">
        <f t="shared" si="10"/>
        <v>8100</v>
      </c>
      <c r="J33" s="9">
        <f t="shared" si="11"/>
        <v>600</v>
      </c>
      <c r="K33" s="9">
        <f t="shared" si="12"/>
        <v>13500</v>
      </c>
      <c r="L33" s="9">
        <f t="shared" si="8"/>
        <v>900</v>
      </c>
      <c r="M33" s="9">
        <f t="shared" si="13"/>
        <v>0</v>
      </c>
      <c r="N33" s="19">
        <f t="shared" si="14"/>
        <v>5700</v>
      </c>
    </row>
    <row r="34" spans="1:14" ht="18.75">
      <c r="A34" s="30" t="s">
        <v>14</v>
      </c>
      <c r="B34" s="30">
        <v>50</v>
      </c>
      <c r="C34" s="30">
        <v>50</v>
      </c>
      <c r="D34" s="30">
        <v>400</v>
      </c>
      <c r="E34" s="30">
        <v>125</v>
      </c>
      <c r="F34" s="6">
        <v>40</v>
      </c>
      <c r="G34" s="6">
        <f t="shared" si="9"/>
        <v>0</v>
      </c>
      <c r="H34" s="6">
        <v>40</v>
      </c>
      <c r="I34" s="8">
        <f t="shared" si="10"/>
        <v>6250</v>
      </c>
      <c r="J34" s="9">
        <f t="shared" si="11"/>
        <v>0</v>
      </c>
      <c r="K34" s="9">
        <f t="shared" si="12"/>
        <v>6250</v>
      </c>
      <c r="L34" s="9">
        <f t="shared" si="8"/>
        <v>1200</v>
      </c>
      <c r="M34" s="9">
        <f t="shared" si="13"/>
        <v>0</v>
      </c>
      <c r="N34" s="19">
        <f t="shared" si="14"/>
        <v>1200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50</v>
      </c>
      <c r="F35" s="6">
        <v>30</v>
      </c>
      <c r="G35" s="6">
        <f t="shared" si="9"/>
        <v>0</v>
      </c>
      <c r="H35" s="6">
        <v>30</v>
      </c>
      <c r="I35" s="8">
        <f t="shared" si="10"/>
        <v>2750</v>
      </c>
      <c r="J35" s="9">
        <f t="shared" si="11"/>
        <v>0</v>
      </c>
      <c r="K35" s="9">
        <f t="shared" si="12"/>
        <v>2500</v>
      </c>
      <c r="L35" s="9">
        <f t="shared" si="8"/>
        <v>900</v>
      </c>
      <c r="M35" s="9">
        <f t="shared" si="13"/>
        <v>0</v>
      </c>
      <c r="N35" s="19">
        <f t="shared" si="14"/>
        <v>650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50</v>
      </c>
      <c r="F36" s="6">
        <v>25</v>
      </c>
      <c r="G36" s="6">
        <f t="shared" si="9"/>
        <v>0</v>
      </c>
      <c r="H36" s="6">
        <v>25</v>
      </c>
      <c r="I36" s="8">
        <f t="shared" si="10"/>
        <v>3500</v>
      </c>
      <c r="J36" s="9">
        <f t="shared" si="11"/>
        <v>0</v>
      </c>
      <c r="K36" s="9">
        <f t="shared" si="12"/>
        <v>2500</v>
      </c>
      <c r="L36" s="9">
        <f t="shared" si="8"/>
        <v>750</v>
      </c>
      <c r="M36" s="9">
        <f t="shared" si="13"/>
        <v>250</v>
      </c>
      <c r="N36" s="19">
        <f t="shared" si="14"/>
        <v>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1000</v>
      </c>
      <c r="L37" s="25">
        <f t="shared" si="8"/>
        <v>300</v>
      </c>
      <c r="M37" s="25">
        <f t="shared" si="13"/>
        <v>300</v>
      </c>
      <c r="N37" s="26">
        <f t="shared" si="14"/>
        <v>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1500</v>
      </c>
      <c r="F38" s="10">
        <f t="shared" si="15"/>
        <v>195</v>
      </c>
      <c r="G38" s="10">
        <f t="shared" si="15"/>
        <v>50</v>
      </c>
      <c r="H38" s="10">
        <f t="shared" si="15"/>
        <v>150</v>
      </c>
      <c r="I38" s="8">
        <f t="shared" si="15"/>
        <v>36900</v>
      </c>
      <c r="J38" s="14">
        <f t="shared" si="15"/>
        <v>1050</v>
      </c>
      <c r="K38" s="14">
        <f t="shared" si="15"/>
        <v>75000</v>
      </c>
      <c r="L38" s="14">
        <f t="shared" si="15"/>
        <v>4500</v>
      </c>
      <c r="M38" s="14">
        <f t="shared" si="15"/>
        <v>550</v>
      </c>
      <c r="N38" s="20">
        <f t="shared" si="15"/>
        <v>42100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50</v>
      </c>
      <c r="D40" s="27" t="s">
        <v>54</v>
      </c>
    </row>
    <row r="41" spans="2:6" ht="18.75">
      <c r="B41" s="27" t="s">
        <v>28</v>
      </c>
      <c r="C41" s="55">
        <v>30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30</v>
      </c>
    </row>
    <row r="2" spans="1:5" ht="18.75">
      <c r="A2" s="27" t="s">
        <v>18</v>
      </c>
      <c r="B2" s="1">
        <v>1700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 aca="true" t="shared" si="0" ref="K10:K16"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1" ref="G11:G16">IF(H11&lt;&gt;0,MAX(0,$C$19-B11),0)</f>
        <v>0</v>
      </c>
      <c r="H11" s="6">
        <v>0</v>
      </c>
      <c r="I11" s="8">
        <f aca="true" t="shared" si="2" ref="I11:I16">E11*B11</f>
        <v>10000</v>
      </c>
      <c r="J11" s="9">
        <f aca="true" t="shared" si="3" ref="J11:J16">G11*H11</f>
        <v>0</v>
      </c>
      <c r="K11" s="9">
        <f t="shared" si="0"/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1"/>
        <v>0</v>
      </c>
      <c r="H12" s="6">
        <v>0</v>
      </c>
      <c r="I12" s="8">
        <f t="shared" si="2"/>
        <v>9000</v>
      </c>
      <c r="J12" s="9">
        <f t="shared" si="3"/>
        <v>0</v>
      </c>
      <c r="K12" s="9">
        <f t="shared" si="0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280</v>
      </c>
      <c r="F13" s="32">
        <v>40</v>
      </c>
      <c r="G13" s="32">
        <f t="shared" si="1"/>
        <v>0</v>
      </c>
      <c r="H13" s="32">
        <v>15</v>
      </c>
      <c r="I13" s="8">
        <f t="shared" si="2"/>
        <v>14000</v>
      </c>
      <c r="J13" s="9">
        <f t="shared" si="3"/>
        <v>0</v>
      </c>
      <c r="K13" s="9">
        <f t="shared" si="0"/>
        <v>14000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1"/>
        <v>0</v>
      </c>
      <c r="H14" s="6">
        <v>30</v>
      </c>
      <c r="I14" s="8">
        <f t="shared" si="2"/>
        <v>2750</v>
      </c>
      <c r="J14" s="9">
        <f t="shared" si="3"/>
        <v>0</v>
      </c>
      <c r="K14" s="9">
        <f t="shared" si="0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1"/>
        <v>0</v>
      </c>
      <c r="H15" s="6">
        <v>25</v>
      </c>
      <c r="I15" s="8">
        <f t="shared" si="2"/>
        <v>3500</v>
      </c>
      <c r="J15" s="9">
        <f t="shared" si="3"/>
        <v>0</v>
      </c>
      <c r="K15" s="9">
        <f t="shared" si="0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1"/>
        <v>0</v>
      </c>
      <c r="H16" s="23">
        <v>10</v>
      </c>
      <c r="I16" s="24">
        <f t="shared" si="2"/>
        <v>1600</v>
      </c>
      <c r="J16" s="25">
        <f t="shared" si="3"/>
        <v>0</v>
      </c>
      <c r="K16" s="25">
        <f t="shared" si="0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1700</v>
      </c>
      <c r="F17" s="10">
        <f t="shared" si="7"/>
        <v>195</v>
      </c>
      <c r="G17" s="10">
        <f t="shared" si="7"/>
        <v>0</v>
      </c>
      <c r="H17" s="10">
        <f t="shared" si="7"/>
        <v>80</v>
      </c>
      <c r="I17" s="8">
        <f t="shared" si="7"/>
        <v>45850</v>
      </c>
      <c r="J17" s="14">
        <f t="shared" si="7"/>
        <v>0</v>
      </c>
      <c r="K17" s="14">
        <f t="shared" si="7"/>
        <v>85000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25000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20000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30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450</v>
      </c>
      <c r="K32" s="9">
        <f aca="true" t="shared" si="12" ref="K32:K37">E32*$C$40</f>
        <v>24250</v>
      </c>
      <c r="L32" s="9">
        <f t="shared" si="8"/>
        <v>450</v>
      </c>
      <c r="M32" s="9">
        <f aca="true" t="shared" si="13" ref="M32:M37">MAX(0,I32+J32-K32-L32)</f>
        <v>0</v>
      </c>
      <c r="N32" s="19">
        <f aca="true" t="shared" si="14" ref="N32:N37">MAX(0,L32+K32-J32-I32)</f>
        <v>14550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20</v>
      </c>
      <c r="H33" s="6">
        <v>30</v>
      </c>
      <c r="I33" s="8">
        <f t="shared" si="10"/>
        <v>8100</v>
      </c>
      <c r="J33" s="9">
        <f t="shared" si="11"/>
        <v>600</v>
      </c>
      <c r="K33" s="9">
        <f t="shared" si="12"/>
        <v>13500</v>
      </c>
      <c r="L33" s="9">
        <f t="shared" si="8"/>
        <v>900</v>
      </c>
      <c r="M33" s="9">
        <f t="shared" si="13"/>
        <v>0</v>
      </c>
      <c r="N33" s="19">
        <f t="shared" si="14"/>
        <v>5700</v>
      </c>
    </row>
    <row r="34" spans="1:14" ht="18.75">
      <c r="A34" s="30" t="s">
        <v>14</v>
      </c>
      <c r="B34" s="30">
        <v>50</v>
      </c>
      <c r="C34" s="30">
        <v>50</v>
      </c>
      <c r="D34" s="30">
        <v>400</v>
      </c>
      <c r="E34" s="30">
        <v>325</v>
      </c>
      <c r="F34" s="6">
        <v>40</v>
      </c>
      <c r="G34" s="6">
        <f t="shared" si="9"/>
        <v>0</v>
      </c>
      <c r="H34" s="6">
        <v>40</v>
      </c>
      <c r="I34" s="8">
        <f t="shared" si="10"/>
        <v>16250</v>
      </c>
      <c r="J34" s="9">
        <f t="shared" si="11"/>
        <v>0</v>
      </c>
      <c r="K34" s="9">
        <f t="shared" si="12"/>
        <v>16250</v>
      </c>
      <c r="L34" s="9">
        <f t="shared" si="8"/>
        <v>1200</v>
      </c>
      <c r="M34" s="9">
        <f t="shared" si="13"/>
        <v>0</v>
      </c>
      <c r="N34" s="19">
        <f t="shared" si="14"/>
        <v>1200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50</v>
      </c>
      <c r="F35" s="6">
        <v>30</v>
      </c>
      <c r="G35" s="6">
        <f t="shared" si="9"/>
        <v>0</v>
      </c>
      <c r="H35" s="6">
        <v>30</v>
      </c>
      <c r="I35" s="8">
        <f t="shared" si="10"/>
        <v>2750</v>
      </c>
      <c r="J35" s="9">
        <f t="shared" si="11"/>
        <v>0</v>
      </c>
      <c r="K35" s="9">
        <f t="shared" si="12"/>
        <v>2500</v>
      </c>
      <c r="L35" s="9">
        <f t="shared" si="8"/>
        <v>900</v>
      </c>
      <c r="M35" s="9">
        <f t="shared" si="13"/>
        <v>0</v>
      </c>
      <c r="N35" s="19">
        <f t="shared" si="14"/>
        <v>650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50</v>
      </c>
      <c r="F36" s="6">
        <v>25</v>
      </c>
      <c r="G36" s="6">
        <f t="shared" si="9"/>
        <v>0</v>
      </c>
      <c r="H36" s="6">
        <v>25</v>
      </c>
      <c r="I36" s="8">
        <f t="shared" si="10"/>
        <v>3500</v>
      </c>
      <c r="J36" s="9">
        <f t="shared" si="11"/>
        <v>0</v>
      </c>
      <c r="K36" s="9">
        <f t="shared" si="12"/>
        <v>2500</v>
      </c>
      <c r="L36" s="9">
        <f t="shared" si="8"/>
        <v>750</v>
      </c>
      <c r="M36" s="9">
        <f t="shared" si="13"/>
        <v>250</v>
      </c>
      <c r="N36" s="19">
        <f t="shared" si="14"/>
        <v>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1000</v>
      </c>
      <c r="L37" s="25">
        <f t="shared" si="8"/>
        <v>300</v>
      </c>
      <c r="M37" s="25">
        <f t="shared" si="13"/>
        <v>300</v>
      </c>
      <c r="N37" s="26">
        <f t="shared" si="14"/>
        <v>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1700</v>
      </c>
      <c r="F38" s="10">
        <f t="shared" si="15"/>
        <v>195</v>
      </c>
      <c r="G38" s="10">
        <f t="shared" si="15"/>
        <v>50</v>
      </c>
      <c r="H38" s="10">
        <f t="shared" si="15"/>
        <v>150</v>
      </c>
      <c r="I38" s="8">
        <f t="shared" si="15"/>
        <v>46900</v>
      </c>
      <c r="J38" s="14">
        <f t="shared" si="15"/>
        <v>1050</v>
      </c>
      <c r="K38" s="14">
        <f t="shared" si="15"/>
        <v>85000</v>
      </c>
      <c r="L38" s="14">
        <f t="shared" si="15"/>
        <v>4500</v>
      </c>
      <c r="M38" s="14">
        <f t="shared" si="15"/>
        <v>550</v>
      </c>
      <c r="N38" s="20">
        <f t="shared" si="15"/>
        <v>42100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50</v>
      </c>
      <c r="D40" s="27" t="s">
        <v>54</v>
      </c>
    </row>
    <row r="41" spans="2:6" ht="18.75">
      <c r="B41" s="27" t="s">
        <v>28</v>
      </c>
      <c r="C41" s="55">
        <v>30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45</v>
      </c>
    </row>
    <row r="2" spans="1:5" ht="18.75">
      <c r="A2" s="27" t="s">
        <v>18</v>
      </c>
      <c r="B2" s="1">
        <v>1900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27500</v>
      </c>
      <c r="L10" s="9">
        <f>$C$20*H10</f>
        <v>0</v>
      </c>
      <c r="M10" s="9">
        <f>MAX(0,I10+J10-K10-L10)</f>
        <v>0</v>
      </c>
      <c r="N10" s="19">
        <f>MAX(0,L10+K10-J10-I10)</f>
        <v>22500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27500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17500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16500</v>
      </c>
      <c r="L12" s="9">
        <f t="shared" si="4"/>
        <v>0</v>
      </c>
      <c r="M12" s="9">
        <f t="shared" si="5"/>
        <v>0</v>
      </c>
      <c r="N12" s="19">
        <f t="shared" si="6"/>
        <v>7500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5</v>
      </c>
      <c r="H13" s="32">
        <v>15</v>
      </c>
      <c r="I13" s="8">
        <f t="shared" si="1"/>
        <v>19250</v>
      </c>
      <c r="J13" s="9">
        <f t="shared" si="2"/>
        <v>75</v>
      </c>
      <c r="K13" s="9">
        <f t="shared" si="3"/>
        <v>21175</v>
      </c>
      <c r="L13" s="9">
        <f t="shared" si="4"/>
        <v>75</v>
      </c>
      <c r="M13" s="9">
        <f t="shared" si="5"/>
        <v>0</v>
      </c>
      <c r="N13" s="19">
        <f t="shared" si="6"/>
        <v>1925</v>
      </c>
    </row>
    <row r="14" spans="1:14" ht="18.75">
      <c r="A14" s="30" t="s">
        <v>15</v>
      </c>
      <c r="B14" s="30">
        <v>55</v>
      </c>
      <c r="C14" s="30">
        <v>50</v>
      </c>
      <c r="D14" s="30">
        <v>200</v>
      </c>
      <c r="E14" s="30">
        <v>145</v>
      </c>
      <c r="F14" s="6">
        <v>30</v>
      </c>
      <c r="G14" s="6">
        <f t="shared" si="0"/>
        <v>0</v>
      </c>
      <c r="H14" s="6">
        <v>30</v>
      </c>
      <c r="I14" s="8">
        <f t="shared" si="1"/>
        <v>7975</v>
      </c>
      <c r="J14" s="9">
        <f t="shared" si="2"/>
        <v>0</v>
      </c>
      <c r="K14" s="9">
        <f t="shared" si="3"/>
        <v>7975</v>
      </c>
      <c r="L14" s="9">
        <f t="shared" si="4"/>
        <v>150</v>
      </c>
      <c r="M14" s="9">
        <f t="shared" si="5"/>
        <v>0</v>
      </c>
      <c r="N14" s="19">
        <f t="shared" si="6"/>
        <v>150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25</v>
      </c>
      <c r="I15" s="8">
        <f t="shared" si="1"/>
        <v>3500</v>
      </c>
      <c r="J15" s="9">
        <f t="shared" si="2"/>
        <v>0</v>
      </c>
      <c r="K15" s="9">
        <f t="shared" si="3"/>
        <v>2750</v>
      </c>
      <c r="L15" s="9">
        <f t="shared" si="4"/>
        <v>125</v>
      </c>
      <c r="M15" s="9">
        <f t="shared" si="5"/>
        <v>625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1100</v>
      </c>
      <c r="L16" s="25">
        <f t="shared" si="4"/>
        <v>50</v>
      </c>
      <c r="M16" s="25">
        <f t="shared" si="5"/>
        <v>450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1900</v>
      </c>
      <c r="F17" s="10">
        <f t="shared" si="7"/>
        <v>195</v>
      </c>
      <c r="G17" s="10">
        <f t="shared" si="7"/>
        <v>5</v>
      </c>
      <c r="H17" s="10">
        <f t="shared" si="7"/>
        <v>80</v>
      </c>
      <c r="I17" s="8">
        <f t="shared" si="7"/>
        <v>56325</v>
      </c>
      <c r="J17" s="14">
        <f t="shared" si="7"/>
        <v>75</v>
      </c>
      <c r="K17" s="14">
        <f t="shared" si="7"/>
        <v>104500</v>
      </c>
      <c r="L17" s="14">
        <f t="shared" si="7"/>
        <v>400</v>
      </c>
      <c r="M17" s="14">
        <f t="shared" si="7"/>
        <v>1075</v>
      </c>
      <c r="N17" s="20">
        <f t="shared" si="7"/>
        <v>49575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55</v>
      </c>
      <c r="D19" s="27" t="s">
        <v>57</v>
      </c>
    </row>
    <row r="20" spans="2:6" ht="18.75">
      <c r="B20" s="27" t="s">
        <v>28</v>
      </c>
      <c r="C20" s="55">
        <v>5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35000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30000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50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750</v>
      </c>
      <c r="K32" s="9">
        <f aca="true" t="shared" si="12" ref="K32:K37">E32*$C$40</f>
        <v>33950</v>
      </c>
      <c r="L32" s="9">
        <f t="shared" si="8"/>
        <v>750</v>
      </c>
      <c r="M32" s="9">
        <f aca="true" t="shared" si="13" ref="M32:M37">MAX(0,I32+J32-K32-L32)</f>
        <v>0</v>
      </c>
      <c r="N32" s="19">
        <f aca="true" t="shared" si="14" ref="N32:N37">MAX(0,L32+K32-J32-I32)</f>
        <v>24250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40</v>
      </c>
      <c r="H33" s="6">
        <v>30</v>
      </c>
      <c r="I33" s="8">
        <f t="shared" si="10"/>
        <v>8100</v>
      </c>
      <c r="J33" s="9">
        <f t="shared" si="11"/>
        <v>1200</v>
      </c>
      <c r="K33" s="9">
        <f t="shared" si="12"/>
        <v>18900</v>
      </c>
      <c r="L33" s="9">
        <f t="shared" si="8"/>
        <v>1500</v>
      </c>
      <c r="M33" s="9">
        <f t="shared" si="13"/>
        <v>0</v>
      </c>
      <c r="N33" s="19">
        <f t="shared" si="14"/>
        <v>11100</v>
      </c>
    </row>
    <row r="34" spans="1:14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9"/>
        <v>20</v>
      </c>
      <c r="H34" s="6">
        <v>40</v>
      </c>
      <c r="I34" s="8">
        <f t="shared" si="10"/>
        <v>18000</v>
      </c>
      <c r="J34" s="9">
        <f t="shared" si="11"/>
        <v>800</v>
      </c>
      <c r="K34" s="9">
        <f t="shared" si="12"/>
        <v>25200</v>
      </c>
      <c r="L34" s="9">
        <f t="shared" si="8"/>
        <v>2000</v>
      </c>
      <c r="M34" s="9">
        <f t="shared" si="13"/>
        <v>0</v>
      </c>
      <c r="N34" s="19">
        <f t="shared" si="14"/>
        <v>8400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9"/>
        <v>15</v>
      </c>
      <c r="H35" s="6">
        <v>30</v>
      </c>
      <c r="I35" s="8">
        <f t="shared" si="10"/>
        <v>9350</v>
      </c>
      <c r="J35" s="9">
        <f t="shared" si="11"/>
        <v>450</v>
      </c>
      <c r="K35" s="9">
        <f t="shared" si="12"/>
        <v>11900</v>
      </c>
      <c r="L35" s="9">
        <f t="shared" si="8"/>
        <v>1500</v>
      </c>
      <c r="M35" s="9">
        <f t="shared" si="13"/>
        <v>0</v>
      </c>
      <c r="N35" s="19">
        <f t="shared" si="14"/>
        <v>3600</v>
      </c>
    </row>
    <row r="36" spans="1:14" ht="18.75">
      <c r="A36" s="30" t="s">
        <v>16</v>
      </c>
      <c r="B36" s="30">
        <v>70</v>
      </c>
      <c r="C36" s="30">
        <v>50</v>
      </c>
      <c r="D36" s="30">
        <v>400</v>
      </c>
      <c r="E36" s="30">
        <v>95</v>
      </c>
      <c r="F36" s="6">
        <v>25</v>
      </c>
      <c r="G36" s="6">
        <f t="shared" si="9"/>
        <v>0</v>
      </c>
      <c r="H36" s="6">
        <v>25</v>
      </c>
      <c r="I36" s="8">
        <f t="shared" si="10"/>
        <v>6650</v>
      </c>
      <c r="J36" s="9">
        <f t="shared" si="11"/>
        <v>0</v>
      </c>
      <c r="K36" s="9">
        <f t="shared" si="12"/>
        <v>6650</v>
      </c>
      <c r="L36" s="9">
        <f t="shared" si="8"/>
        <v>1250</v>
      </c>
      <c r="M36" s="9">
        <f t="shared" si="13"/>
        <v>0</v>
      </c>
      <c r="N36" s="19">
        <f t="shared" si="14"/>
        <v>1250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1400</v>
      </c>
      <c r="L37" s="25">
        <f t="shared" si="8"/>
        <v>500</v>
      </c>
      <c r="M37" s="25">
        <f t="shared" si="13"/>
        <v>0</v>
      </c>
      <c r="N37" s="26">
        <f t="shared" si="14"/>
        <v>300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1900</v>
      </c>
      <c r="F38" s="10">
        <f t="shared" si="15"/>
        <v>195</v>
      </c>
      <c r="G38" s="10">
        <f t="shared" si="15"/>
        <v>125</v>
      </c>
      <c r="H38" s="10">
        <f t="shared" si="15"/>
        <v>150</v>
      </c>
      <c r="I38" s="8">
        <f t="shared" si="15"/>
        <v>58400</v>
      </c>
      <c r="J38" s="14">
        <f t="shared" si="15"/>
        <v>3200</v>
      </c>
      <c r="K38" s="14">
        <f t="shared" si="15"/>
        <v>133000</v>
      </c>
      <c r="L38" s="14">
        <f t="shared" si="15"/>
        <v>7500</v>
      </c>
      <c r="M38" s="14">
        <f t="shared" si="15"/>
        <v>0</v>
      </c>
      <c r="N38" s="20">
        <f t="shared" si="15"/>
        <v>78900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70</v>
      </c>
      <c r="D40" s="27" t="s">
        <v>53</v>
      </c>
    </row>
    <row r="41" spans="2:6" ht="18.75">
      <c r="B41" s="27" t="s">
        <v>28</v>
      </c>
      <c r="C41" s="55">
        <v>50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21.140625" style="18" customWidth="1"/>
    <col min="15" max="16384" width="9.140625" style="1" customWidth="1"/>
  </cols>
  <sheetData>
    <row r="1" ht="18.75">
      <c r="A1" s="27" t="s">
        <v>46</v>
      </c>
    </row>
    <row r="2" spans="1:5" ht="18.75">
      <c r="A2" s="27" t="s">
        <v>18</v>
      </c>
      <c r="B2" s="1">
        <v>2200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20</v>
      </c>
      <c r="H13" s="32">
        <v>15</v>
      </c>
      <c r="I13" s="8">
        <f t="shared" si="1"/>
        <v>19250</v>
      </c>
      <c r="J13" s="9">
        <f t="shared" si="2"/>
        <v>300</v>
      </c>
      <c r="K13" s="9">
        <f t="shared" si="3"/>
        <v>26950</v>
      </c>
      <c r="L13" s="9">
        <f t="shared" si="4"/>
        <v>300</v>
      </c>
      <c r="M13" s="9">
        <f t="shared" si="5"/>
        <v>0</v>
      </c>
      <c r="N13" s="19">
        <f t="shared" si="6"/>
        <v>7700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15</v>
      </c>
      <c r="H14" s="6">
        <v>30</v>
      </c>
      <c r="I14" s="8">
        <f t="shared" si="1"/>
        <v>9350</v>
      </c>
      <c r="J14" s="9">
        <f t="shared" si="2"/>
        <v>450</v>
      </c>
      <c r="K14" s="9">
        <f t="shared" si="3"/>
        <v>11900</v>
      </c>
      <c r="L14" s="9">
        <f t="shared" si="4"/>
        <v>600</v>
      </c>
      <c r="M14" s="9">
        <f t="shared" si="5"/>
        <v>0</v>
      </c>
      <c r="N14" s="19">
        <f t="shared" si="6"/>
        <v>2700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325</v>
      </c>
      <c r="F15" s="6">
        <v>25</v>
      </c>
      <c r="G15" s="6">
        <f t="shared" si="0"/>
        <v>0</v>
      </c>
      <c r="H15" s="6">
        <v>25</v>
      </c>
      <c r="I15" s="8">
        <f t="shared" si="1"/>
        <v>22750</v>
      </c>
      <c r="J15" s="9">
        <f t="shared" si="2"/>
        <v>0</v>
      </c>
      <c r="K15" s="9">
        <f t="shared" si="3"/>
        <v>22750</v>
      </c>
      <c r="L15" s="9">
        <f t="shared" si="4"/>
        <v>500</v>
      </c>
      <c r="M15" s="9">
        <f t="shared" si="5"/>
        <v>0</v>
      </c>
      <c r="N15" s="19">
        <f t="shared" si="6"/>
        <v>500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200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2200</v>
      </c>
      <c r="F17" s="10">
        <f t="shared" si="7"/>
        <v>195</v>
      </c>
      <c r="G17" s="10">
        <f t="shared" si="7"/>
        <v>35</v>
      </c>
      <c r="H17" s="10">
        <f t="shared" si="7"/>
        <v>80</v>
      </c>
      <c r="I17" s="8">
        <f t="shared" si="7"/>
        <v>76950</v>
      </c>
      <c r="J17" s="14">
        <f t="shared" si="7"/>
        <v>750</v>
      </c>
      <c r="K17" s="14">
        <f t="shared" si="7"/>
        <v>154000</v>
      </c>
      <c r="L17" s="14">
        <f t="shared" si="7"/>
        <v>1600</v>
      </c>
      <c r="M17" s="14">
        <f t="shared" si="7"/>
        <v>0</v>
      </c>
      <c r="N17" s="20">
        <f t="shared" si="7"/>
        <v>77900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20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35000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60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900</v>
      </c>
      <c r="K32" s="9">
        <f aca="true" t="shared" si="12" ref="K32:K37">E32*$C$40</f>
        <v>38800</v>
      </c>
      <c r="L32" s="9">
        <f t="shared" si="8"/>
        <v>900</v>
      </c>
      <c r="M32" s="9">
        <f aca="true" t="shared" si="13" ref="M32:M37">MAX(0,I32+J32-K32-L32)</f>
        <v>0</v>
      </c>
      <c r="N32" s="19">
        <f aca="true" t="shared" si="14" ref="N32:N37">MAX(0,L32+K32-J32-I32)</f>
        <v>29100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50</v>
      </c>
      <c r="H33" s="6">
        <v>30</v>
      </c>
      <c r="I33" s="8">
        <f t="shared" si="10"/>
        <v>8100</v>
      </c>
      <c r="J33" s="9">
        <f t="shared" si="11"/>
        <v>1500</v>
      </c>
      <c r="K33" s="9">
        <f t="shared" si="12"/>
        <v>21600</v>
      </c>
      <c r="L33" s="9">
        <f t="shared" si="8"/>
        <v>1800</v>
      </c>
      <c r="M33" s="9">
        <f t="shared" si="13"/>
        <v>0</v>
      </c>
      <c r="N33" s="19">
        <f t="shared" si="14"/>
        <v>13800</v>
      </c>
    </row>
    <row r="34" spans="1:14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9"/>
        <v>30</v>
      </c>
      <c r="H34" s="6">
        <v>40</v>
      </c>
      <c r="I34" s="8">
        <f t="shared" si="10"/>
        <v>18000</v>
      </c>
      <c r="J34" s="9">
        <f t="shared" si="11"/>
        <v>1200</v>
      </c>
      <c r="K34" s="9">
        <f t="shared" si="12"/>
        <v>28800</v>
      </c>
      <c r="L34" s="9">
        <f t="shared" si="8"/>
        <v>2400</v>
      </c>
      <c r="M34" s="9">
        <f t="shared" si="13"/>
        <v>0</v>
      </c>
      <c r="N34" s="19">
        <f t="shared" si="14"/>
        <v>12000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9"/>
        <v>25</v>
      </c>
      <c r="H35" s="6">
        <v>30</v>
      </c>
      <c r="I35" s="8">
        <f t="shared" si="10"/>
        <v>9350</v>
      </c>
      <c r="J35" s="9">
        <f t="shared" si="11"/>
        <v>750</v>
      </c>
      <c r="K35" s="9">
        <f t="shared" si="12"/>
        <v>13600</v>
      </c>
      <c r="L35" s="9">
        <f t="shared" si="8"/>
        <v>1800</v>
      </c>
      <c r="M35" s="9">
        <f t="shared" si="13"/>
        <v>0</v>
      </c>
      <c r="N35" s="19">
        <f t="shared" si="14"/>
        <v>5300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9"/>
        <v>10</v>
      </c>
      <c r="H36" s="6">
        <v>25</v>
      </c>
      <c r="I36" s="8">
        <f t="shared" si="10"/>
        <v>26250</v>
      </c>
      <c r="J36" s="9">
        <f t="shared" si="11"/>
        <v>250</v>
      </c>
      <c r="K36" s="9">
        <f t="shared" si="12"/>
        <v>30000</v>
      </c>
      <c r="L36" s="9">
        <f t="shared" si="8"/>
        <v>1500</v>
      </c>
      <c r="M36" s="9">
        <f t="shared" si="13"/>
        <v>0</v>
      </c>
      <c r="N36" s="19">
        <f t="shared" si="14"/>
        <v>5000</v>
      </c>
    </row>
    <row r="37" spans="1:14" s="22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40</v>
      </c>
      <c r="F37" s="23">
        <v>10</v>
      </c>
      <c r="G37" s="23">
        <f t="shared" si="9"/>
        <v>0</v>
      </c>
      <c r="H37" s="23">
        <v>10</v>
      </c>
      <c r="I37" s="24">
        <f t="shared" si="10"/>
        <v>3200</v>
      </c>
      <c r="J37" s="25">
        <f t="shared" si="11"/>
        <v>0</v>
      </c>
      <c r="K37" s="25">
        <f t="shared" si="12"/>
        <v>3200</v>
      </c>
      <c r="L37" s="25">
        <f t="shared" si="8"/>
        <v>600</v>
      </c>
      <c r="M37" s="25">
        <f t="shared" si="13"/>
        <v>0</v>
      </c>
      <c r="N37" s="26">
        <f t="shared" si="14"/>
        <v>600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2200</v>
      </c>
      <c r="F38" s="10">
        <f t="shared" si="15"/>
        <v>195</v>
      </c>
      <c r="G38" s="10">
        <f t="shared" si="15"/>
        <v>175</v>
      </c>
      <c r="H38" s="10">
        <f t="shared" si="15"/>
        <v>150</v>
      </c>
      <c r="I38" s="8">
        <f t="shared" si="15"/>
        <v>79600</v>
      </c>
      <c r="J38" s="14">
        <f t="shared" si="15"/>
        <v>4600</v>
      </c>
      <c r="K38" s="14">
        <f t="shared" si="15"/>
        <v>176000</v>
      </c>
      <c r="L38" s="14">
        <f t="shared" si="15"/>
        <v>9000</v>
      </c>
      <c r="M38" s="14">
        <f t="shared" si="15"/>
        <v>0</v>
      </c>
      <c r="N38" s="20">
        <f t="shared" si="15"/>
        <v>100800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80</v>
      </c>
      <c r="D40" s="27" t="s">
        <v>52</v>
      </c>
    </row>
    <row r="41" spans="2:6" ht="18.75">
      <c r="B41" s="27" t="s">
        <v>28</v>
      </c>
      <c r="C41" s="55">
        <v>60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47</v>
      </c>
    </row>
    <row r="2" spans="1:5" ht="18.75">
      <c r="A2" s="27" t="s">
        <v>18</v>
      </c>
      <c r="B2" s="1">
        <v>2251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30</v>
      </c>
      <c r="H13" s="32">
        <v>15</v>
      </c>
      <c r="I13" s="8">
        <f t="shared" si="1"/>
        <v>19250</v>
      </c>
      <c r="J13" s="9">
        <f t="shared" si="2"/>
        <v>450</v>
      </c>
      <c r="K13" s="9">
        <f t="shared" si="3"/>
        <v>30800</v>
      </c>
      <c r="L13" s="9">
        <f t="shared" si="4"/>
        <v>450</v>
      </c>
      <c r="M13" s="9">
        <f t="shared" si="5"/>
        <v>0</v>
      </c>
      <c r="N13" s="19">
        <f t="shared" si="6"/>
        <v>11550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25</v>
      </c>
      <c r="H14" s="6">
        <v>30</v>
      </c>
      <c r="I14" s="8">
        <f t="shared" si="1"/>
        <v>9350</v>
      </c>
      <c r="J14" s="9">
        <f t="shared" si="2"/>
        <v>750</v>
      </c>
      <c r="K14" s="9">
        <f t="shared" si="3"/>
        <v>13600</v>
      </c>
      <c r="L14" s="9">
        <f t="shared" si="4"/>
        <v>900</v>
      </c>
      <c r="M14" s="9">
        <f t="shared" si="5"/>
        <v>0</v>
      </c>
      <c r="N14" s="19">
        <f t="shared" si="6"/>
        <v>4400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375</v>
      </c>
      <c r="F15" s="6">
        <v>25</v>
      </c>
      <c r="G15" s="6">
        <f t="shared" si="0"/>
        <v>10</v>
      </c>
      <c r="H15" s="6">
        <v>25</v>
      </c>
      <c r="I15" s="8">
        <f t="shared" si="1"/>
        <v>26250</v>
      </c>
      <c r="J15" s="9">
        <f t="shared" si="2"/>
        <v>250</v>
      </c>
      <c r="K15" s="9">
        <f t="shared" si="3"/>
        <v>30000</v>
      </c>
      <c r="L15" s="9">
        <f t="shared" si="4"/>
        <v>750</v>
      </c>
      <c r="M15" s="9">
        <f t="shared" si="5"/>
        <v>0</v>
      </c>
      <c r="N15" s="19">
        <f t="shared" si="6"/>
        <v>4250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21</v>
      </c>
      <c r="F16" s="28">
        <v>10</v>
      </c>
      <c r="G16" s="23">
        <f t="shared" si="0"/>
        <v>0</v>
      </c>
      <c r="H16" s="23">
        <v>10</v>
      </c>
      <c r="I16" s="24">
        <f t="shared" si="1"/>
        <v>1680</v>
      </c>
      <c r="J16" s="25">
        <f t="shared" si="2"/>
        <v>0</v>
      </c>
      <c r="K16" s="25">
        <f t="shared" si="3"/>
        <v>1680</v>
      </c>
      <c r="L16" s="25">
        <f t="shared" si="4"/>
        <v>300</v>
      </c>
      <c r="M16" s="25">
        <f t="shared" si="5"/>
        <v>0</v>
      </c>
      <c r="N16" s="26">
        <f t="shared" si="6"/>
        <v>300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2251</v>
      </c>
      <c r="F17" s="10">
        <f t="shared" si="7"/>
        <v>195</v>
      </c>
      <c r="G17" s="10">
        <f t="shared" si="7"/>
        <v>65</v>
      </c>
      <c r="H17" s="10">
        <f t="shared" si="7"/>
        <v>80</v>
      </c>
      <c r="I17" s="8">
        <f t="shared" si="7"/>
        <v>80530</v>
      </c>
      <c r="J17" s="14">
        <f t="shared" si="7"/>
        <v>1450</v>
      </c>
      <c r="K17" s="14">
        <f t="shared" si="7"/>
        <v>180080</v>
      </c>
      <c r="L17" s="14">
        <f t="shared" si="7"/>
        <v>2400</v>
      </c>
      <c r="M17" s="14">
        <f t="shared" si="7"/>
        <v>0</v>
      </c>
      <c r="N17" s="20">
        <f t="shared" si="7"/>
        <v>100500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52</v>
      </c>
    </row>
    <row r="20" spans="2:6" ht="18.75">
      <c r="B20" s="27" t="s">
        <v>28</v>
      </c>
      <c r="C20" s="55">
        <v>30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61" customFormat="1" ht="18.75">
      <c r="C23" s="6"/>
      <c r="I23" s="62"/>
      <c r="N23" s="63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41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487</v>
      </c>
      <c r="F32" s="32">
        <v>40</v>
      </c>
      <c r="G32" s="32">
        <f aca="true" t="shared" si="8" ref="G32:G37">IF(H32&lt;&gt;0,MAX(0,$C$40-B32),0)</f>
        <v>60</v>
      </c>
      <c r="H32" s="32">
        <v>13</v>
      </c>
      <c r="I32" s="8">
        <f aca="true" t="shared" si="9" ref="I32:I37">E32*B32</f>
        <v>9740</v>
      </c>
      <c r="J32" s="9">
        <f aca="true" t="shared" si="10" ref="J32:J37">G32*H32</f>
        <v>780</v>
      </c>
      <c r="K32" s="9">
        <f aca="true" t="shared" si="11" ref="K32:K37">E32*$C$40</f>
        <v>38960</v>
      </c>
      <c r="L32" s="9">
        <f aca="true" t="shared" si="12" ref="L32:L37">$C$41*H32</f>
        <v>780</v>
      </c>
      <c r="M32" s="9">
        <f aca="true" t="shared" si="13" ref="M32:M37">MAX(0,I32+J32-K32-L32)</f>
        <v>0</v>
      </c>
      <c r="N32" s="19">
        <f aca="true" t="shared" si="14" ref="N32:N37">MAX(0,L32+K32-J32-I32)</f>
        <v>29220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8"/>
        <v>50</v>
      </c>
      <c r="H33" s="6">
        <v>30</v>
      </c>
      <c r="I33" s="8">
        <f t="shared" si="9"/>
        <v>8100</v>
      </c>
      <c r="J33" s="9">
        <f t="shared" si="10"/>
        <v>1500</v>
      </c>
      <c r="K33" s="9">
        <f t="shared" si="11"/>
        <v>21600</v>
      </c>
      <c r="L33" s="9">
        <f t="shared" si="12"/>
        <v>1800</v>
      </c>
      <c r="M33" s="9">
        <f t="shared" si="13"/>
        <v>0</v>
      </c>
      <c r="N33" s="19">
        <f t="shared" si="14"/>
        <v>13800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8"/>
        <v>30</v>
      </c>
      <c r="H34" s="6">
        <v>40</v>
      </c>
      <c r="I34" s="8">
        <f t="shared" si="9"/>
        <v>18000</v>
      </c>
      <c r="J34" s="9">
        <f t="shared" si="10"/>
        <v>1200</v>
      </c>
      <c r="K34" s="9">
        <f t="shared" si="11"/>
        <v>28800</v>
      </c>
      <c r="L34" s="9">
        <f t="shared" si="12"/>
        <v>2400</v>
      </c>
      <c r="M34" s="9">
        <f t="shared" si="13"/>
        <v>0</v>
      </c>
      <c r="N34" s="19">
        <f t="shared" si="14"/>
        <v>12000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8"/>
        <v>25</v>
      </c>
      <c r="H35" s="6">
        <v>30</v>
      </c>
      <c r="I35" s="8">
        <f t="shared" si="9"/>
        <v>9350</v>
      </c>
      <c r="J35" s="9">
        <f t="shared" si="10"/>
        <v>750</v>
      </c>
      <c r="K35" s="9">
        <f t="shared" si="11"/>
        <v>13600</v>
      </c>
      <c r="L35" s="9">
        <f t="shared" si="12"/>
        <v>1800</v>
      </c>
      <c r="M35" s="9">
        <f t="shared" si="13"/>
        <v>0</v>
      </c>
      <c r="N35" s="19">
        <f t="shared" si="14"/>
        <v>5300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8"/>
        <v>10</v>
      </c>
      <c r="H36" s="6">
        <v>25</v>
      </c>
      <c r="I36" s="8">
        <f t="shared" si="9"/>
        <v>26250</v>
      </c>
      <c r="J36" s="9">
        <f t="shared" si="10"/>
        <v>250</v>
      </c>
      <c r="K36" s="9">
        <f t="shared" si="11"/>
        <v>30000</v>
      </c>
      <c r="L36" s="9">
        <f t="shared" si="12"/>
        <v>1500</v>
      </c>
      <c r="M36" s="9">
        <f t="shared" si="13"/>
        <v>0</v>
      </c>
      <c r="N36" s="19">
        <f t="shared" si="14"/>
        <v>5000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600</v>
      </c>
      <c r="M37" s="25">
        <f t="shared" si="13"/>
        <v>0</v>
      </c>
      <c r="N37" s="26">
        <f t="shared" si="14"/>
        <v>600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2251</v>
      </c>
      <c r="F38" s="10">
        <f t="shared" si="15"/>
        <v>195</v>
      </c>
      <c r="G38" s="10">
        <f t="shared" si="15"/>
        <v>175</v>
      </c>
      <c r="H38" s="10">
        <f t="shared" si="15"/>
        <v>148</v>
      </c>
      <c r="I38" s="8">
        <f t="shared" si="15"/>
        <v>83560</v>
      </c>
      <c r="J38" s="14">
        <f t="shared" si="15"/>
        <v>4480</v>
      </c>
      <c r="K38" s="14">
        <f t="shared" si="15"/>
        <v>180080</v>
      </c>
      <c r="L38" s="14">
        <f t="shared" si="15"/>
        <v>8880</v>
      </c>
      <c r="M38" s="14">
        <f t="shared" si="15"/>
        <v>0</v>
      </c>
      <c r="N38" s="20">
        <f t="shared" si="15"/>
        <v>100920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60</v>
      </c>
      <c r="D41" s="57" t="s">
        <v>56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48</v>
      </c>
    </row>
    <row r="2" spans="1:5" ht="18.75">
      <c r="A2" s="27" t="s">
        <v>18</v>
      </c>
      <c r="B2" s="1">
        <v>2321</v>
      </c>
      <c r="D2" s="53" t="s">
        <v>32</v>
      </c>
      <c r="E2" s="54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50000</v>
      </c>
      <c r="L10" s="9">
        <f>$C$20*H10</f>
        <v>0</v>
      </c>
      <c r="M10" s="9">
        <f>MAX(0,I10+J10-K10-L10)</f>
        <v>0</v>
      </c>
      <c r="N10" s="19">
        <f>MAX(0,L10+K10-J10-I10)</f>
        <v>45000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50000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40000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30000</v>
      </c>
      <c r="L12" s="9">
        <f t="shared" si="4"/>
        <v>0</v>
      </c>
      <c r="M12" s="9">
        <f t="shared" si="5"/>
        <v>0</v>
      </c>
      <c r="N12" s="19">
        <f t="shared" si="6"/>
        <v>21000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386</v>
      </c>
      <c r="F13" s="49">
        <v>40</v>
      </c>
      <c r="G13" s="49">
        <f t="shared" si="0"/>
        <v>50</v>
      </c>
      <c r="H13" s="49">
        <v>14</v>
      </c>
      <c r="I13" s="8">
        <f t="shared" si="1"/>
        <v>19300</v>
      </c>
      <c r="J13" s="9">
        <f t="shared" si="2"/>
        <v>700</v>
      </c>
      <c r="K13" s="9">
        <f t="shared" si="3"/>
        <v>38600</v>
      </c>
      <c r="L13" s="9">
        <f t="shared" si="4"/>
        <v>700</v>
      </c>
      <c r="M13" s="9">
        <f t="shared" si="5"/>
        <v>0</v>
      </c>
      <c r="N13" s="19">
        <f t="shared" si="6"/>
        <v>19300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45</v>
      </c>
      <c r="H14" s="6">
        <v>30</v>
      </c>
      <c r="I14" s="8">
        <f t="shared" si="1"/>
        <v>9350</v>
      </c>
      <c r="J14" s="9">
        <f t="shared" si="2"/>
        <v>1350</v>
      </c>
      <c r="K14" s="9">
        <f t="shared" si="3"/>
        <v>17000</v>
      </c>
      <c r="L14" s="9">
        <f t="shared" si="4"/>
        <v>1500</v>
      </c>
      <c r="M14" s="9">
        <f t="shared" si="5"/>
        <v>0</v>
      </c>
      <c r="N14" s="19">
        <f t="shared" si="6"/>
        <v>7800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375</v>
      </c>
      <c r="F15" s="6">
        <v>25</v>
      </c>
      <c r="G15" s="6">
        <f t="shared" si="0"/>
        <v>30</v>
      </c>
      <c r="H15" s="6">
        <v>25</v>
      </c>
      <c r="I15" s="8">
        <f t="shared" si="1"/>
        <v>26250</v>
      </c>
      <c r="J15" s="9">
        <f t="shared" si="2"/>
        <v>750</v>
      </c>
      <c r="K15" s="9">
        <f t="shared" si="3"/>
        <v>37500</v>
      </c>
      <c r="L15" s="9">
        <f t="shared" si="4"/>
        <v>1250</v>
      </c>
      <c r="M15" s="9">
        <f t="shared" si="5"/>
        <v>0</v>
      </c>
      <c r="N15" s="19">
        <f t="shared" si="6"/>
        <v>11750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90</v>
      </c>
      <c r="F16" s="28">
        <v>10</v>
      </c>
      <c r="G16" s="23">
        <f t="shared" si="0"/>
        <v>20</v>
      </c>
      <c r="H16" s="23">
        <v>10</v>
      </c>
      <c r="I16" s="24">
        <f t="shared" si="1"/>
        <v>7200</v>
      </c>
      <c r="J16" s="25">
        <f t="shared" si="2"/>
        <v>200</v>
      </c>
      <c r="K16" s="25">
        <f t="shared" si="3"/>
        <v>9000</v>
      </c>
      <c r="L16" s="25">
        <f t="shared" si="4"/>
        <v>500</v>
      </c>
      <c r="M16" s="25">
        <f t="shared" si="5"/>
        <v>0</v>
      </c>
      <c r="N16" s="26">
        <f t="shared" si="6"/>
        <v>2100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2321</v>
      </c>
      <c r="F17" s="10">
        <f t="shared" si="7"/>
        <v>195</v>
      </c>
      <c r="G17" s="10">
        <f t="shared" si="7"/>
        <v>145</v>
      </c>
      <c r="H17" s="43">
        <f t="shared" si="7"/>
        <v>79</v>
      </c>
      <c r="I17" s="8">
        <f t="shared" si="7"/>
        <v>86100</v>
      </c>
      <c r="J17" s="14">
        <f t="shared" si="7"/>
        <v>3000</v>
      </c>
      <c r="K17" s="14">
        <f t="shared" si="7"/>
        <v>232100</v>
      </c>
      <c r="L17" s="14">
        <f t="shared" si="7"/>
        <v>3950</v>
      </c>
      <c r="M17" s="14">
        <f t="shared" si="7"/>
        <v>0</v>
      </c>
      <c r="N17" s="20">
        <f t="shared" si="7"/>
        <v>146950</v>
      </c>
    </row>
    <row r="18" spans="1:8" ht="18.75">
      <c r="A18" s="7"/>
      <c r="B18" s="3"/>
      <c r="C18" s="3"/>
      <c r="D18" s="7"/>
      <c r="E18" s="7"/>
      <c r="F18" s="7"/>
      <c r="G18" s="7"/>
      <c r="H18" s="50" t="s">
        <v>42</v>
      </c>
    </row>
    <row r="19" spans="2:4" ht="18.75">
      <c r="B19" s="38" t="s">
        <v>27</v>
      </c>
      <c r="C19" s="55">
        <v>100</v>
      </c>
      <c r="D19" s="27" t="s">
        <v>55</v>
      </c>
    </row>
    <row r="20" spans="2:6" ht="18.75">
      <c r="B20" s="27" t="s">
        <v>28</v>
      </c>
      <c r="C20" s="55">
        <v>50</v>
      </c>
      <c r="D20" s="27" t="s">
        <v>51</v>
      </c>
      <c r="F20" s="31"/>
    </row>
    <row r="21" spans="2:6" ht="18.75">
      <c r="B21" s="27"/>
      <c r="C21" s="55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43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500</v>
      </c>
      <c r="F32" s="6">
        <v>40</v>
      </c>
      <c r="G32" s="6">
        <f aca="true" t="shared" si="8" ref="G32:G37">IF(H32&lt;&gt;0,MAX(0,$C$40-B32),0)</f>
        <v>0</v>
      </c>
      <c r="H32" s="6">
        <v>0</v>
      </c>
      <c r="I32" s="8">
        <f aca="true" t="shared" si="9" ref="I32:I37">E32*B32</f>
        <v>10000</v>
      </c>
      <c r="J32" s="9">
        <f aca="true" t="shared" si="10" ref="J32:J37">G32*H32</f>
        <v>0</v>
      </c>
      <c r="K32" s="9">
        <f aca="true" t="shared" si="11" ref="K32:K37">E32*$C$40</f>
        <v>40000</v>
      </c>
      <c r="L32" s="9">
        <f aca="true" t="shared" si="12" ref="L32:L37">$C$41*H32</f>
        <v>0</v>
      </c>
      <c r="M32" s="9">
        <f aca="true" t="shared" si="13" ref="M32:M37">MAX(0,I32+J32-K32-L32)</f>
        <v>0</v>
      </c>
      <c r="N32" s="19">
        <f aca="true" t="shared" si="14" ref="N32:N37">MAX(0,L32+K32-J32-I32)</f>
        <v>30000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300</v>
      </c>
      <c r="F33" s="6">
        <v>30</v>
      </c>
      <c r="G33" s="6">
        <f t="shared" si="8"/>
        <v>0</v>
      </c>
      <c r="H33" s="6">
        <v>0</v>
      </c>
      <c r="I33" s="8">
        <f t="shared" si="9"/>
        <v>9000</v>
      </c>
      <c r="J33" s="9">
        <f t="shared" si="10"/>
        <v>0</v>
      </c>
      <c r="K33" s="9">
        <f t="shared" si="11"/>
        <v>24000</v>
      </c>
      <c r="L33" s="9">
        <f t="shared" si="12"/>
        <v>0</v>
      </c>
      <c r="M33" s="9">
        <f t="shared" si="13"/>
        <v>0</v>
      </c>
      <c r="N33" s="19">
        <f t="shared" si="14"/>
        <v>15000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387</v>
      </c>
      <c r="F34" s="32">
        <v>40</v>
      </c>
      <c r="G34" s="32">
        <f t="shared" si="8"/>
        <v>30</v>
      </c>
      <c r="H34" s="32">
        <v>13</v>
      </c>
      <c r="I34" s="8">
        <f t="shared" si="9"/>
        <v>19350</v>
      </c>
      <c r="J34" s="9">
        <f t="shared" si="10"/>
        <v>390</v>
      </c>
      <c r="K34" s="9">
        <f t="shared" si="11"/>
        <v>30960</v>
      </c>
      <c r="L34" s="9">
        <f t="shared" si="12"/>
        <v>390</v>
      </c>
      <c r="M34" s="9">
        <f t="shared" si="13"/>
        <v>0</v>
      </c>
      <c r="N34" s="19">
        <f t="shared" si="14"/>
        <v>11610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8"/>
        <v>25</v>
      </c>
      <c r="H35" s="6">
        <v>30</v>
      </c>
      <c r="I35" s="8">
        <f t="shared" si="9"/>
        <v>9350</v>
      </c>
      <c r="J35" s="9">
        <f t="shared" si="10"/>
        <v>750</v>
      </c>
      <c r="K35" s="9">
        <f t="shared" si="11"/>
        <v>13600</v>
      </c>
      <c r="L35" s="9">
        <f t="shared" si="12"/>
        <v>900</v>
      </c>
      <c r="M35" s="9">
        <f t="shared" si="13"/>
        <v>0</v>
      </c>
      <c r="N35" s="19">
        <f t="shared" si="14"/>
        <v>4400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8"/>
        <v>10</v>
      </c>
      <c r="H36" s="6">
        <v>25</v>
      </c>
      <c r="I36" s="8">
        <f t="shared" si="9"/>
        <v>26250</v>
      </c>
      <c r="J36" s="9">
        <f t="shared" si="10"/>
        <v>250</v>
      </c>
      <c r="K36" s="9">
        <f t="shared" si="11"/>
        <v>30000</v>
      </c>
      <c r="L36" s="9">
        <f t="shared" si="12"/>
        <v>750</v>
      </c>
      <c r="M36" s="9">
        <f t="shared" si="13"/>
        <v>0</v>
      </c>
      <c r="N36" s="19">
        <f t="shared" si="14"/>
        <v>4250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300</v>
      </c>
      <c r="M37" s="25">
        <f t="shared" si="13"/>
        <v>0</v>
      </c>
      <c r="N37" s="26">
        <f t="shared" si="14"/>
        <v>300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2321</v>
      </c>
      <c r="F38" s="10">
        <f t="shared" si="15"/>
        <v>195</v>
      </c>
      <c r="G38" s="10">
        <f t="shared" si="15"/>
        <v>65</v>
      </c>
      <c r="H38" s="43">
        <f t="shared" si="15"/>
        <v>78</v>
      </c>
      <c r="I38" s="8">
        <f t="shared" si="15"/>
        <v>86070</v>
      </c>
      <c r="J38" s="14">
        <f t="shared" si="15"/>
        <v>1390</v>
      </c>
      <c r="K38" s="14">
        <f t="shared" si="15"/>
        <v>185680</v>
      </c>
      <c r="L38" s="14">
        <f t="shared" si="15"/>
        <v>2340</v>
      </c>
      <c r="M38" s="14">
        <f t="shared" si="15"/>
        <v>0</v>
      </c>
      <c r="N38" s="20">
        <f t="shared" si="15"/>
        <v>100560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30</v>
      </c>
      <c r="D41" s="57" t="s">
        <v>54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49</v>
      </c>
    </row>
    <row r="2" spans="1:5" ht="18.75">
      <c r="A2" s="27" t="s">
        <v>18</v>
      </c>
      <c r="B2" s="1">
        <v>2365</v>
      </c>
      <c r="D2" s="53" t="s">
        <v>32</v>
      </c>
      <c r="E2" s="54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60000</v>
      </c>
      <c r="L10" s="9">
        <f>$C$20*H10</f>
        <v>0</v>
      </c>
      <c r="M10" s="9">
        <f>MAX(0,I10+J10-K10-L10)</f>
        <v>0</v>
      </c>
      <c r="N10" s="19">
        <f>MAX(0,L10+K10-J10-I10)</f>
        <v>55000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60000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50000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36000</v>
      </c>
      <c r="L12" s="9">
        <f t="shared" si="4"/>
        <v>0</v>
      </c>
      <c r="M12" s="9">
        <f t="shared" si="5"/>
        <v>0</v>
      </c>
      <c r="N12" s="19">
        <f t="shared" si="6"/>
        <v>27000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49">
        <v>40</v>
      </c>
      <c r="G13" s="49">
        <f t="shared" si="0"/>
        <v>0</v>
      </c>
      <c r="H13" s="49">
        <v>0</v>
      </c>
      <c r="I13" s="8">
        <f t="shared" si="1"/>
        <v>20000</v>
      </c>
      <c r="J13" s="9">
        <f t="shared" si="2"/>
        <v>0</v>
      </c>
      <c r="K13" s="9">
        <f t="shared" si="3"/>
        <v>48000</v>
      </c>
      <c r="L13" s="9">
        <f t="shared" si="4"/>
        <v>0</v>
      </c>
      <c r="M13" s="9">
        <f t="shared" si="5"/>
        <v>0</v>
      </c>
      <c r="N13" s="19">
        <f t="shared" si="6"/>
        <v>28000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24000</v>
      </c>
      <c r="L14" s="9">
        <f t="shared" si="4"/>
        <v>0</v>
      </c>
      <c r="M14" s="9">
        <f t="shared" si="5"/>
        <v>0</v>
      </c>
      <c r="N14" s="19">
        <f t="shared" si="6"/>
        <v>13000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375</v>
      </c>
      <c r="F15" s="6">
        <v>25</v>
      </c>
      <c r="G15" s="6">
        <f t="shared" si="0"/>
        <v>50</v>
      </c>
      <c r="H15" s="6">
        <v>25</v>
      </c>
      <c r="I15" s="8">
        <f t="shared" si="1"/>
        <v>26250</v>
      </c>
      <c r="J15" s="9">
        <f t="shared" si="2"/>
        <v>1250</v>
      </c>
      <c r="K15" s="9">
        <f t="shared" si="3"/>
        <v>45000</v>
      </c>
      <c r="L15" s="9">
        <f t="shared" si="4"/>
        <v>1250</v>
      </c>
      <c r="M15" s="9">
        <f t="shared" si="5"/>
        <v>0</v>
      </c>
      <c r="N15" s="19">
        <f t="shared" si="6"/>
        <v>18750</v>
      </c>
    </row>
    <row r="16" spans="1:14" s="22" customFormat="1" ht="19.5" thickBot="1">
      <c r="A16" s="51" t="s">
        <v>17</v>
      </c>
      <c r="B16" s="51">
        <v>80</v>
      </c>
      <c r="C16" s="28">
        <v>20</v>
      </c>
      <c r="D16" s="51">
        <v>100</v>
      </c>
      <c r="E16" s="51">
        <v>90</v>
      </c>
      <c r="F16" s="28">
        <v>10</v>
      </c>
      <c r="G16" s="23">
        <f t="shared" si="0"/>
        <v>40</v>
      </c>
      <c r="H16" s="23">
        <v>10</v>
      </c>
      <c r="I16" s="24">
        <f t="shared" si="1"/>
        <v>7200</v>
      </c>
      <c r="J16" s="25">
        <f t="shared" si="2"/>
        <v>400</v>
      </c>
      <c r="K16" s="25">
        <f t="shared" si="3"/>
        <v>10800</v>
      </c>
      <c r="L16" s="25">
        <f t="shared" si="4"/>
        <v>500</v>
      </c>
      <c r="M16" s="25">
        <f t="shared" si="5"/>
        <v>0</v>
      </c>
      <c r="N16" s="26">
        <f t="shared" si="6"/>
        <v>3700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2365</v>
      </c>
      <c r="F17" s="10">
        <f t="shared" si="7"/>
        <v>195</v>
      </c>
      <c r="G17" s="10">
        <f t="shared" si="7"/>
        <v>90</v>
      </c>
      <c r="H17" s="43">
        <f t="shared" si="7"/>
        <v>35</v>
      </c>
      <c r="I17" s="8">
        <f t="shared" si="7"/>
        <v>88450</v>
      </c>
      <c r="J17" s="14">
        <f t="shared" si="7"/>
        <v>1650</v>
      </c>
      <c r="K17" s="14">
        <f t="shared" si="7"/>
        <v>283800</v>
      </c>
      <c r="L17" s="14">
        <f t="shared" si="7"/>
        <v>1750</v>
      </c>
      <c r="M17" s="14">
        <f t="shared" si="7"/>
        <v>0</v>
      </c>
      <c r="N17" s="20">
        <f t="shared" si="7"/>
        <v>195450</v>
      </c>
    </row>
    <row r="18" spans="1:8" ht="18.75">
      <c r="A18" s="7"/>
      <c r="B18" s="3"/>
      <c r="C18" s="3"/>
      <c r="D18" s="7"/>
      <c r="E18" s="7"/>
      <c r="F18" s="7"/>
      <c r="G18" s="7"/>
      <c r="H18" s="50" t="s">
        <v>42</v>
      </c>
    </row>
    <row r="19" spans="2:4" ht="18.75">
      <c r="B19" s="56" t="s">
        <v>27</v>
      </c>
      <c r="C19" s="55">
        <v>120</v>
      </c>
      <c r="D19" s="27" t="s">
        <v>50</v>
      </c>
    </row>
    <row r="20" spans="2:6" ht="18.75">
      <c r="B20" s="57" t="s">
        <v>28</v>
      </c>
      <c r="C20" s="55">
        <v>50</v>
      </c>
      <c r="D20" s="27" t="s">
        <v>51</v>
      </c>
      <c r="F20" s="31"/>
    </row>
    <row r="21" spans="2:6" ht="18.75">
      <c r="B21" s="5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44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500</v>
      </c>
      <c r="F32" s="6">
        <v>40</v>
      </c>
      <c r="G32" s="6">
        <f aca="true" t="shared" si="8" ref="G32:G37">IF(H32&lt;&gt;0,MAX(0,$C$40-B32),0)</f>
        <v>0</v>
      </c>
      <c r="H32" s="6">
        <v>0</v>
      </c>
      <c r="I32" s="8">
        <f aca="true" t="shared" si="9" ref="I32:I37">E32*B32</f>
        <v>10000</v>
      </c>
      <c r="J32" s="9">
        <f aca="true" t="shared" si="10" ref="J32:J37">G32*H32</f>
        <v>0</v>
      </c>
      <c r="K32" s="9">
        <f aca="true" t="shared" si="11" ref="K32:K37">E32*$C$40</f>
        <v>40000</v>
      </c>
      <c r="L32" s="9">
        <f aca="true" t="shared" si="12" ref="L32:L37">$C$41*H32</f>
        <v>0</v>
      </c>
      <c r="M32" s="9">
        <f aca="true" t="shared" si="13" ref="M32:M37">MAX(0,I32+J32-K32-L32)</f>
        <v>0</v>
      </c>
      <c r="N32" s="19">
        <f aca="true" t="shared" si="14" ref="N32:N37">MAX(0,L32+K32-J32-I32)</f>
        <v>30000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300</v>
      </c>
      <c r="F33" s="6">
        <v>30</v>
      </c>
      <c r="G33" s="6">
        <f t="shared" si="8"/>
        <v>0</v>
      </c>
      <c r="H33" s="6">
        <v>0</v>
      </c>
      <c r="I33" s="8">
        <f t="shared" si="9"/>
        <v>9000</v>
      </c>
      <c r="J33" s="9">
        <f t="shared" si="10"/>
        <v>0</v>
      </c>
      <c r="K33" s="9">
        <f t="shared" si="11"/>
        <v>24000</v>
      </c>
      <c r="L33" s="9">
        <f t="shared" si="12"/>
        <v>0</v>
      </c>
      <c r="M33" s="9">
        <f t="shared" si="13"/>
        <v>0</v>
      </c>
      <c r="N33" s="19">
        <f t="shared" si="14"/>
        <v>15000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400</v>
      </c>
      <c r="F34" s="6">
        <v>40</v>
      </c>
      <c r="G34" s="6">
        <f t="shared" si="8"/>
        <v>0</v>
      </c>
      <c r="H34" s="6">
        <v>0</v>
      </c>
      <c r="I34" s="8">
        <f t="shared" si="9"/>
        <v>20000</v>
      </c>
      <c r="J34" s="9">
        <f t="shared" si="10"/>
        <v>0</v>
      </c>
      <c r="K34" s="9">
        <f t="shared" si="11"/>
        <v>32000</v>
      </c>
      <c r="L34" s="9">
        <f t="shared" si="12"/>
        <v>0</v>
      </c>
      <c r="M34" s="9">
        <f t="shared" si="13"/>
        <v>0</v>
      </c>
      <c r="N34" s="19">
        <f t="shared" si="14"/>
        <v>12000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200</v>
      </c>
      <c r="F35" s="6">
        <v>30</v>
      </c>
      <c r="G35" s="6">
        <f t="shared" si="8"/>
        <v>0</v>
      </c>
      <c r="H35" s="6">
        <v>0</v>
      </c>
      <c r="I35" s="8">
        <f t="shared" si="9"/>
        <v>11000</v>
      </c>
      <c r="J35" s="9">
        <f t="shared" si="10"/>
        <v>0</v>
      </c>
      <c r="K35" s="9">
        <f t="shared" si="11"/>
        <v>16000</v>
      </c>
      <c r="L35" s="9">
        <f t="shared" si="12"/>
        <v>0</v>
      </c>
      <c r="M35" s="9">
        <f t="shared" si="13"/>
        <v>0</v>
      </c>
      <c r="N35" s="19">
        <f t="shared" si="14"/>
        <v>5000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376</v>
      </c>
      <c r="F36" s="32">
        <v>25</v>
      </c>
      <c r="G36" s="32">
        <f t="shared" si="8"/>
        <v>10</v>
      </c>
      <c r="H36" s="32">
        <v>24</v>
      </c>
      <c r="I36" s="8">
        <f t="shared" si="9"/>
        <v>26320</v>
      </c>
      <c r="J36" s="9">
        <f t="shared" si="10"/>
        <v>240</v>
      </c>
      <c r="K36" s="9">
        <f t="shared" si="11"/>
        <v>30080</v>
      </c>
      <c r="L36" s="9">
        <f t="shared" si="12"/>
        <v>240</v>
      </c>
      <c r="M36" s="9">
        <f t="shared" si="13"/>
        <v>0</v>
      </c>
      <c r="N36" s="19">
        <f t="shared" si="14"/>
        <v>3760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100</v>
      </c>
      <c r="M37" s="25">
        <f t="shared" si="13"/>
        <v>0</v>
      </c>
      <c r="N37" s="26">
        <f t="shared" si="14"/>
        <v>100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2365</v>
      </c>
      <c r="F38" s="10">
        <f t="shared" si="15"/>
        <v>195</v>
      </c>
      <c r="G38" s="10">
        <f t="shared" si="15"/>
        <v>10</v>
      </c>
      <c r="H38" s="43">
        <f t="shared" si="15"/>
        <v>34</v>
      </c>
      <c r="I38" s="8">
        <f t="shared" si="15"/>
        <v>88440</v>
      </c>
      <c r="J38" s="14">
        <f t="shared" si="15"/>
        <v>240</v>
      </c>
      <c r="K38" s="14">
        <f t="shared" si="15"/>
        <v>189200</v>
      </c>
      <c r="L38" s="14">
        <f t="shared" si="15"/>
        <v>340</v>
      </c>
      <c r="M38" s="14">
        <f t="shared" si="15"/>
        <v>0</v>
      </c>
      <c r="N38" s="20">
        <f t="shared" si="15"/>
        <v>100860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10</v>
      </c>
      <c r="D41" s="57" t="s">
        <v>53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29</v>
      </c>
    </row>
    <row r="2" spans="1:5" ht="18.75">
      <c r="A2" s="27" t="s">
        <v>18</v>
      </c>
      <c r="B2" s="1">
        <v>1500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80</v>
      </c>
      <c r="F13" s="6">
        <v>40</v>
      </c>
      <c r="G13" s="6">
        <f t="shared" si="0"/>
        <v>0</v>
      </c>
      <c r="H13" s="6">
        <v>0</v>
      </c>
      <c r="I13" s="8">
        <f t="shared" si="1"/>
        <v>4000</v>
      </c>
      <c r="J13" s="9">
        <f t="shared" si="2"/>
        <v>0</v>
      </c>
      <c r="K13" s="9">
        <f t="shared" si="3"/>
        <v>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1500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35850</v>
      </c>
      <c r="J17" s="14">
        <f t="shared" si="7"/>
        <v>0</v>
      </c>
      <c r="K17" s="14">
        <f t="shared" si="7"/>
        <v>75000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2014-08-06T14:55:08Z</dcterms:modified>
  <cp:category/>
  <cp:version/>
  <cp:contentType/>
  <cp:contentStatus/>
</cp:coreProperties>
</file>