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0" windowWidth="10140" windowHeight="13245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<sst xmlns="http://schemas.openxmlformats.org/spreadsheetml/2006/main" count="76" uniqueCount="63">
  <si>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</si>
  <si>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</si>
  <si>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</si>
  <si>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</si>
  <si>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</si>
  <si>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</si>
  <si>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</si>
  <si>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</si>
  <si>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</si>
  <si>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</si>
  <si>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</si>
  <si>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</si>
  <si>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</si>
  <si>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</si>
  <si>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</si>
  <si>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</si>
  <si>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</si>
  <si>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</si>
  <si>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</si>
  <si>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</si>
  <si>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</si>
  <si>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</si>
  <si>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</si>
  <si>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</si>
  <si>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</si>
  <si>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</si>
  <si>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</si>
  <si>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</si>
  <si>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</si>
  <si>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</si>
  <si>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</si>
  <si>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</si>
  <si>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</si>
  <si>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</si>
  <si>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</si>
  <si>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</si>
  <si>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</si>
  <si>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</si>
  <si>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Bal Energy Withdrawal Charge
(1205.32) = (1205.31) * (3000.02)/12</t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</si>
  <si>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</si>
  <si>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</si>
  <si>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</si>
  <si>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</si>
  <si>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</si>
  <si>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</si>
  <si>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</si>
  <si>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</si>
  <si>
    <r>
      <t xml:space="preserve">RT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(1205.30)</t>
    </r>
  </si>
  <si>
    <r>
      <t xml:space="preserve">Bal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</si>
  <si>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</si>
  <si>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</si>
  <si>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(1205.34) = (1205.33) – (1200.32)</t>
    </r>
  </si>
  <si>
    <t>DA Energy Withdrawal MW
(1200.30)/12</t>
  </si>
  <si>
    <t>DA Energy Withdrawal MW
(1200.30)</t>
  </si>
  <si>
    <t>RT Energy Withdrawal MW
(1205.30)</t>
  </si>
  <si>
    <r>
      <t xml:space="preserve">Bal Energy Withdrawal Deviation </t>
    </r>
    <r>
      <rPr>
        <i/>
        <sz val="11"/>
        <color indexed="10"/>
        <rFont val="Calibri"/>
        <family val="2"/>
      </rPr>
      <t>MW</t>
    </r>
  </si>
  <si>
    <t>RT Energy Injection MW
(1205.33)</t>
  </si>
  <si>
    <t>DA Energy Injection MW
(1200.32)</t>
  </si>
  <si>
    <t>Bal Energy Injection Deviation MW
(1205.34)</t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</si>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</sst>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1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0963412"/>
        <c:axId val="45725861"/>
      </c:lineChart>
      <c:catAx>
        <c:axId val="60963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25861"/>
        <c:crosses val="autoZero"/>
        <c:auto val="1"/>
        <c:lblOffset val="100"/>
        <c:tickLblSkip val="1"/>
        <c:noMultiLvlLbl val="0"/>
      </c:catAx>
      <c:valAx>
        <c:axId val="45725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634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130" zoomScaleNormal="130" zoomScalePageLayoutView="0" workbookViewId="0" topLeftCell="A1">
      <selection activeCell="B7" sqref="B7:H7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41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42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43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62</v>
      </c>
      <c r="C19" s="67"/>
      <c r="D19" s="67"/>
      <c r="E19" s="67"/>
      <c r="F19" s="67"/>
      <c r="G19" s="67"/>
      <c r="H19" s="67"/>
      <c r="I19" s="67" t="s">
        <v>35</v>
      </c>
      <c r="J19" s="67"/>
      <c r="K19" s="67"/>
    </row>
    <row r="20" spans="1:11" ht="15">
      <c r="A20" s="1"/>
      <c r="B20" s="63" t="s">
        <v>61</v>
      </c>
      <c r="C20" s="63"/>
      <c r="D20" s="63"/>
      <c r="E20" s="63"/>
      <c r="F20" s="63"/>
      <c r="G20" s="63"/>
      <c r="H20" s="63"/>
      <c r="I20" s="63" t="s">
        <v>40</v>
      </c>
      <c r="J20" s="63"/>
      <c r="K20" s="63"/>
    </row>
    <row r="21" spans="1:11" ht="15">
      <c r="A21" s="1"/>
      <c r="B21" s="63" t="s">
        <v>60</v>
      </c>
      <c r="C21" s="63"/>
      <c r="D21" s="63"/>
      <c r="E21" s="63"/>
      <c r="F21" s="63"/>
      <c r="G21" s="63"/>
      <c r="H21" s="63"/>
      <c r="I21" s="63" t="s">
        <v>36</v>
      </c>
      <c r="J21" s="63"/>
      <c r="K21" s="63"/>
    </row>
    <row r="22" spans="1:11" ht="15">
      <c r="A22" s="1"/>
      <c r="B22" s="63" t="s">
        <v>59</v>
      </c>
      <c r="C22" s="63"/>
      <c r="D22" s="63"/>
      <c r="E22" s="63"/>
      <c r="F22" s="63"/>
      <c r="G22" s="63"/>
      <c r="H22" s="63"/>
      <c r="I22" s="63" t="s">
        <v>39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90">
      <c r="B27" s="15" t="s">
        <v>22</v>
      </c>
      <c r="C27" s="16" t="s">
        <v>7</v>
      </c>
      <c r="D27" s="16" t="s">
        <v>8</v>
      </c>
      <c r="E27" s="16" t="s">
        <v>47</v>
      </c>
      <c r="F27" s="16" t="s">
        <v>52</v>
      </c>
      <c r="G27" s="16" t="s">
        <v>48</v>
      </c>
      <c r="H27" s="16" t="s">
        <v>38</v>
      </c>
      <c r="I27" s="17" t="s">
        <v>49</v>
      </c>
      <c r="J27" s="17" t="s">
        <v>50</v>
      </c>
      <c r="K27" s="17" t="s">
        <v>51</v>
      </c>
      <c r="L27" s="17" t="s">
        <v>37</v>
      </c>
      <c r="M27" s="17" t="s">
        <v>15</v>
      </c>
    </row>
    <row r="28" spans="2:13" ht="60">
      <c r="B28" s="10" t="s">
        <v>16</v>
      </c>
      <c r="C28" s="22" t="s">
        <v>33</v>
      </c>
      <c r="D28" s="22" t="s">
        <v>34</v>
      </c>
      <c r="E28" s="24" t="s">
        <v>54</v>
      </c>
      <c r="F28" s="24" t="s">
        <v>53</v>
      </c>
      <c r="G28" s="12" t="s">
        <v>55</v>
      </c>
      <c r="H28" s="22" t="s">
        <v>17</v>
      </c>
      <c r="I28" s="24" t="s">
        <v>56</v>
      </c>
      <c r="J28" s="36" t="s">
        <v>57</v>
      </c>
      <c r="K28" s="12" t="s">
        <v>58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IF(D29&lt;25,100,MIN(D29*4,400))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40">IF(D30&lt;25,100,MIN(D30*4,400))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>IF(D42&lt;25,100,MIN(D42*4,400))</f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aca="true" t="shared" si="22" ref="I43:I53">IF(D43&lt;25,100,MIN(D43*4,400))</f>
        <v>117.56</v>
      </c>
      <c r="J43" s="28">
        <f aca="true" t="shared" si="23" ref="J43:J53">$J$54</f>
        <v>143.6</v>
      </c>
      <c r="K43" s="40">
        <f aca="true" t="shared" si="24" ref="K43:K53">I43-J43</f>
        <v>-26.039999999999992</v>
      </c>
      <c r="L43" s="44">
        <f aca="true" t="shared" si="25" ref="L43:L53">K43*D43/12</f>
        <v>-63.776299999999985</v>
      </c>
      <c r="M43" s="35">
        <f aca="true" t="shared" si="26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22"/>
        <v>100</v>
      </c>
      <c r="J44" s="28">
        <f t="shared" si="23"/>
        <v>143.6</v>
      </c>
      <c r="K44" s="40">
        <f t="shared" si="24"/>
        <v>-43.599999999999994</v>
      </c>
      <c r="L44" s="44">
        <f t="shared" si="25"/>
        <v>-88.21733333333333</v>
      </c>
      <c r="M44" s="35">
        <f t="shared" si="26"/>
        <v>87.7115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22"/>
        <v>100</v>
      </c>
      <c r="J45" s="28">
        <f t="shared" si="23"/>
        <v>143.6</v>
      </c>
      <c r="K45" s="40">
        <f t="shared" si="24"/>
        <v>-43.599999999999994</v>
      </c>
      <c r="L45" s="44">
        <f t="shared" si="25"/>
        <v>-88.21733333333333</v>
      </c>
      <c r="M45" s="35">
        <f t="shared" si="26"/>
        <v>87.7115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22"/>
        <v>138.64</v>
      </c>
      <c r="J46" s="28">
        <f t="shared" si="23"/>
        <v>143.6</v>
      </c>
      <c r="K46" s="40">
        <f t="shared" si="24"/>
        <v>-4.960000000000008</v>
      </c>
      <c r="L46" s="44">
        <f t="shared" si="25"/>
        <v>-14.326133333333354</v>
      </c>
      <c r="M46" s="35">
        <f t="shared" si="26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22"/>
        <v>126.32</v>
      </c>
      <c r="J47" s="28">
        <f t="shared" si="23"/>
        <v>143.6</v>
      </c>
      <c r="K47" s="40">
        <f t="shared" si="24"/>
        <v>-17.28</v>
      </c>
      <c r="L47" s="44">
        <f t="shared" si="25"/>
        <v>-45.4752</v>
      </c>
      <c r="M47" s="35">
        <f t="shared" si="26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22"/>
        <v>115.64</v>
      </c>
      <c r="J48" s="28">
        <f t="shared" si="23"/>
        <v>143.6</v>
      </c>
      <c r="K48" s="40">
        <f t="shared" si="24"/>
        <v>-27.959999999999994</v>
      </c>
      <c r="L48" s="44">
        <f t="shared" si="25"/>
        <v>-67.36029999999998</v>
      </c>
      <c r="M48" s="35">
        <f t="shared" si="26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22"/>
        <v>115.76</v>
      </c>
      <c r="J49" s="28">
        <f t="shared" si="23"/>
        <v>143.6</v>
      </c>
      <c r="K49" s="40">
        <f t="shared" si="24"/>
        <v>-27.83999999999999</v>
      </c>
      <c r="L49" s="44">
        <f t="shared" si="25"/>
        <v>-67.14079999999997</v>
      </c>
      <c r="M49" s="35">
        <f t="shared" si="26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22"/>
        <v>117.24</v>
      </c>
      <c r="J50" s="28">
        <f t="shared" si="23"/>
        <v>143.6</v>
      </c>
      <c r="K50" s="40">
        <f t="shared" si="24"/>
        <v>-26.36</v>
      </c>
      <c r="L50" s="44">
        <f t="shared" si="25"/>
        <v>-64.3843</v>
      </c>
      <c r="M50" s="35">
        <f t="shared" si="26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22"/>
        <v>111.6</v>
      </c>
      <c r="J51" s="28">
        <f t="shared" si="23"/>
        <v>143.6</v>
      </c>
      <c r="K51" s="40">
        <f t="shared" si="24"/>
        <v>-32</v>
      </c>
      <c r="L51" s="44">
        <f t="shared" si="25"/>
        <v>-74.39999999999999</v>
      </c>
      <c r="M51" s="35">
        <f t="shared" si="26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22"/>
        <v>108.2</v>
      </c>
      <c r="J52" s="28">
        <f t="shared" si="23"/>
        <v>143.6</v>
      </c>
      <c r="K52" s="40">
        <f t="shared" si="24"/>
        <v>-35.39999999999999</v>
      </c>
      <c r="L52" s="44">
        <f t="shared" si="25"/>
        <v>-79.79749999999999</v>
      </c>
      <c r="M52" s="35">
        <f t="shared" si="26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22"/>
        <v>108.2</v>
      </c>
      <c r="J53" s="28">
        <f t="shared" si="23"/>
        <v>143.6</v>
      </c>
      <c r="K53" s="40">
        <f t="shared" si="24"/>
        <v>-35.39999999999999</v>
      </c>
      <c r="L53" s="44">
        <f t="shared" si="25"/>
        <v>-79.79749999999999</v>
      </c>
      <c r="M53" s="35">
        <f t="shared" si="26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114.72666666666665</v>
      </c>
      <c r="J54" s="42">
        <f>C54*4</f>
        <v>143.6</v>
      </c>
      <c r="K54" s="32">
        <f>AVERAGE(K42:K53)</f>
        <v>-28.873333333333324</v>
      </c>
      <c r="L54" s="45">
        <f>SUM(L42:L53)</f>
        <v>-796.669</v>
      </c>
      <c r="M54" s="33">
        <f>SUM(M42:M53)</f>
        <v>789.5285833333334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>IF(D55&lt;25,100,MIN(D55*4,400))</f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7" ref="C56:C66">$C$67</f>
        <v>38.32</v>
      </c>
      <c r="D56" s="26">
        <v>26.45</v>
      </c>
      <c r="E56" s="28">
        <f aca="true" t="shared" si="28" ref="E56:E66">$E$67</f>
        <v>6.75</v>
      </c>
      <c r="F56" s="28">
        <f aca="true" t="shared" si="29" ref="F56:F66">$F$67</f>
        <v>7</v>
      </c>
      <c r="G56" s="40">
        <f aca="true" t="shared" si="30" ref="G56:G66">E56-F56</f>
        <v>-0.25</v>
      </c>
      <c r="H56" s="44">
        <f aca="true" t="shared" si="31" ref="H56:H66">G56*D56/12</f>
        <v>-0.5510416666666667</v>
      </c>
      <c r="I56" s="39">
        <f aca="true" t="shared" si="32" ref="I56:I66">IF(D56&lt;25,100,MIN(D56*4,400))</f>
        <v>105.8</v>
      </c>
      <c r="J56" s="28">
        <f aca="true" t="shared" si="33" ref="J56:J66">$J$67</f>
        <v>153.28</v>
      </c>
      <c r="K56" s="40">
        <f aca="true" t="shared" si="34" ref="K56:K66">I56-J56</f>
        <v>-47.480000000000004</v>
      </c>
      <c r="L56" s="44">
        <f aca="true" t="shared" si="35" ref="L56:L66">K56*D56/12</f>
        <v>-104.65383333333334</v>
      </c>
      <c r="M56" s="35">
        <f aca="true" t="shared" si="36" ref="M56:M66">H56-L56</f>
        <v>104.10279166666668</v>
      </c>
    </row>
    <row r="57" spans="2:13" ht="15">
      <c r="B57" s="46">
        <v>0.510416666666667</v>
      </c>
      <c r="C57" s="47">
        <f t="shared" si="27"/>
        <v>38.32</v>
      </c>
      <c r="D57" s="26">
        <v>30.3</v>
      </c>
      <c r="E57" s="28">
        <f t="shared" si="28"/>
        <v>6.75</v>
      </c>
      <c r="F57" s="28">
        <f t="shared" si="29"/>
        <v>7</v>
      </c>
      <c r="G57" s="40">
        <f t="shared" si="30"/>
        <v>-0.25</v>
      </c>
      <c r="H57" s="44">
        <f t="shared" si="31"/>
        <v>-0.63125</v>
      </c>
      <c r="I57" s="39">
        <f t="shared" si="32"/>
        <v>121.2</v>
      </c>
      <c r="J57" s="28">
        <f t="shared" si="33"/>
        <v>153.28</v>
      </c>
      <c r="K57" s="40">
        <f t="shared" si="34"/>
        <v>-32.08</v>
      </c>
      <c r="L57" s="44">
        <f t="shared" si="35"/>
        <v>-81.002</v>
      </c>
      <c r="M57" s="35">
        <f t="shared" si="36"/>
        <v>80.37075</v>
      </c>
    </row>
    <row r="58" spans="2:13" ht="15">
      <c r="B58" s="46">
        <v>0.513888888888889</v>
      </c>
      <c r="C58" s="47">
        <f t="shared" si="27"/>
        <v>38.32</v>
      </c>
      <c r="D58" s="26">
        <v>26.62</v>
      </c>
      <c r="E58" s="28">
        <f t="shared" si="28"/>
        <v>6.75</v>
      </c>
      <c r="F58" s="28">
        <f t="shared" si="29"/>
        <v>7</v>
      </c>
      <c r="G58" s="40">
        <f t="shared" si="30"/>
        <v>-0.25</v>
      </c>
      <c r="H58" s="44">
        <f t="shared" si="31"/>
        <v>-0.5545833333333333</v>
      </c>
      <c r="I58" s="39">
        <f t="shared" si="32"/>
        <v>106.48</v>
      </c>
      <c r="J58" s="28">
        <f t="shared" si="33"/>
        <v>153.28</v>
      </c>
      <c r="K58" s="40">
        <f t="shared" si="34"/>
        <v>-46.8</v>
      </c>
      <c r="L58" s="44">
        <f t="shared" si="35"/>
        <v>-103.818</v>
      </c>
      <c r="M58" s="35">
        <f t="shared" si="36"/>
        <v>103.26341666666667</v>
      </c>
    </row>
    <row r="59" spans="2:13" ht="15">
      <c r="B59" s="46">
        <v>0.517361111111111</v>
      </c>
      <c r="C59" s="47">
        <f t="shared" si="27"/>
        <v>38.32</v>
      </c>
      <c r="D59" s="26">
        <v>29.99</v>
      </c>
      <c r="E59" s="28">
        <f t="shared" si="28"/>
        <v>6.75</v>
      </c>
      <c r="F59" s="28">
        <f t="shared" si="29"/>
        <v>7</v>
      </c>
      <c r="G59" s="40">
        <f t="shared" si="30"/>
        <v>-0.25</v>
      </c>
      <c r="H59" s="44">
        <f t="shared" si="31"/>
        <v>-0.6247916666666666</v>
      </c>
      <c r="I59" s="39">
        <f t="shared" si="32"/>
        <v>119.96</v>
      </c>
      <c r="J59" s="28">
        <f t="shared" si="33"/>
        <v>153.28</v>
      </c>
      <c r="K59" s="40">
        <f t="shared" si="34"/>
        <v>-33.32000000000001</v>
      </c>
      <c r="L59" s="44">
        <f t="shared" si="35"/>
        <v>-83.27223333333335</v>
      </c>
      <c r="M59" s="35">
        <f t="shared" si="36"/>
        <v>82.64744166666668</v>
      </c>
    </row>
    <row r="60" spans="2:13" ht="15">
      <c r="B60" s="46">
        <v>0.520833333333333</v>
      </c>
      <c r="C60" s="47">
        <f t="shared" si="27"/>
        <v>38.32</v>
      </c>
      <c r="D60" s="26">
        <v>27.33</v>
      </c>
      <c r="E60" s="28">
        <f t="shared" si="28"/>
        <v>6.75</v>
      </c>
      <c r="F60" s="28">
        <f t="shared" si="29"/>
        <v>7</v>
      </c>
      <c r="G60" s="40">
        <f t="shared" si="30"/>
        <v>-0.25</v>
      </c>
      <c r="H60" s="44">
        <f t="shared" si="31"/>
        <v>-0.569375</v>
      </c>
      <c r="I60" s="39">
        <f t="shared" si="32"/>
        <v>109.32</v>
      </c>
      <c r="J60" s="28">
        <f t="shared" si="33"/>
        <v>153.28</v>
      </c>
      <c r="K60" s="40">
        <f t="shared" si="34"/>
        <v>-43.96000000000001</v>
      </c>
      <c r="L60" s="44">
        <f t="shared" si="35"/>
        <v>-100.11890000000001</v>
      </c>
      <c r="M60" s="35">
        <f t="shared" si="36"/>
        <v>99.54952500000002</v>
      </c>
    </row>
    <row r="61" spans="2:13" ht="15">
      <c r="B61" s="46">
        <v>0.524305555555555</v>
      </c>
      <c r="C61" s="47">
        <f t="shared" si="27"/>
        <v>38.32</v>
      </c>
      <c r="D61" s="26">
        <v>33.16</v>
      </c>
      <c r="E61" s="28">
        <f t="shared" si="28"/>
        <v>6.75</v>
      </c>
      <c r="F61" s="28">
        <f t="shared" si="29"/>
        <v>7</v>
      </c>
      <c r="G61" s="40">
        <f t="shared" si="30"/>
        <v>-0.25</v>
      </c>
      <c r="H61" s="44">
        <f t="shared" si="31"/>
        <v>-0.6908333333333333</v>
      </c>
      <c r="I61" s="39">
        <f t="shared" si="32"/>
        <v>132.64</v>
      </c>
      <c r="J61" s="28">
        <f t="shared" si="33"/>
        <v>153.28</v>
      </c>
      <c r="K61" s="40">
        <f t="shared" si="34"/>
        <v>-20.640000000000015</v>
      </c>
      <c r="L61" s="44">
        <f t="shared" si="35"/>
        <v>-57.03520000000003</v>
      </c>
      <c r="M61" s="35">
        <f t="shared" si="36"/>
        <v>56.3443666666667</v>
      </c>
    </row>
    <row r="62" spans="2:13" ht="15">
      <c r="B62" s="46">
        <v>0.527777777777778</v>
      </c>
      <c r="C62" s="47">
        <f t="shared" si="27"/>
        <v>38.32</v>
      </c>
      <c r="D62" s="26">
        <v>36.7</v>
      </c>
      <c r="E62" s="28">
        <f t="shared" si="28"/>
        <v>6.75</v>
      </c>
      <c r="F62" s="28">
        <f t="shared" si="29"/>
        <v>7</v>
      </c>
      <c r="G62" s="40">
        <f t="shared" si="30"/>
        <v>-0.25</v>
      </c>
      <c r="H62" s="44">
        <f t="shared" si="31"/>
        <v>-0.7645833333333334</v>
      </c>
      <c r="I62" s="39">
        <f t="shared" si="32"/>
        <v>146.8</v>
      </c>
      <c r="J62" s="28">
        <f t="shared" si="33"/>
        <v>153.28</v>
      </c>
      <c r="K62" s="40">
        <f t="shared" si="34"/>
        <v>-6.47999999999999</v>
      </c>
      <c r="L62" s="44">
        <f t="shared" si="35"/>
        <v>-19.81799999999997</v>
      </c>
      <c r="M62" s="35">
        <f t="shared" si="36"/>
        <v>19.053416666666635</v>
      </c>
    </row>
    <row r="63" spans="2:13" ht="15">
      <c r="B63" s="46">
        <v>0.53125</v>
      </c>
      <c r="C63" s="47">
        <f t="shared" si="27"/>
        <v>38.32</v>
      </c>
      <c r="D63" s="26">
        <v>35.32</v>
      </c>
      <c r="E63" s="28">
        <f t="shared" si="28"/>
        <v>6.75</v>
      </c>
      <c r="F63" s="28">
        <f t="shared" si="29"/>
        <v>7</v>
      </c>
      <c r="G63" s="40">
        <f t="shared" si="30"/>
        <v>-0.25</v>
      </c>
      <c r="H63" s="44">
        <f t="shared" si="31"/>
        <v>-0.7358333333333333</v>
      </c>
      <c r="I63" s="39">
        <f t="shared" si="32"/>
        <v>141.28</v>
      </c>
      <c r="J63" s="28">
        <f t="shared" si="33"/>
        <v>153.28</v>
      </c>
      <c r="K63" s="40">
        <f t="shared" si="34"/>
        <v>-12</v>
      </c>
      <c r="L63" s="44">
        <f t="shared" si="35"/>
        <v>-35.32</v>
      </c>
      <c r="M63" s="35">
        <f t="shared" si="36"/>
        <v>34.58416666666667</v>
      </c>
    </row>
    <row r="64" spans="2:13" ht="15">
      <c r="B64" s="46">
        <v>0.534722222222222</v>
      </c>
      <c r="C64" s="47">
        <f t="shared" si="27"/>
        <v>38.32</v>
      </c>
      <c r="D64" s="26">
        <v>86.28</v>
      </c>
      <c r="E64" s="28">
        <f t="shared" si="28"/>
        <v>6.75</v>
      </c>
      <c r="F64" s="28">
        <f t="shared" si="29"/>
        <v>7</v>
      </c>
      <c r="G64" s="40">
        <f t="shared" si="30"/>
        <v>-0.25</v>
      </c>
      <c r="H64" s="44">
        <f t="shared" si="31"/>
        <v>-1.7975</v>
      </c>
      <c r="I64" s="39">
        <f t="shared" si="32"/>
        <v>345.12</v>
      </c>
      <c r="J64" s="28">
        <f t="shared" si="33"/>
        <v>153.28</v>
      </c>
      <c r="K64" s="40">
        <f t="shared" si="34"/>
        <v>191.84</v>
      </c>
      <c r="L64" s="44">
        <f t="shared" si="35"/>
        <v>1379.3296</v>
      </c>
      <c r="M64" s="35">
        <f t="shared" si="36"/>
        <v>-1381.1271</v>
      </c>
    </row>
    <row r="65" spans="2:13" ht="15">
      <c r="B65" s="46">
        <v>0.538194444444444</v>
      </c>
      <c r="C65" s="47">
        <f t="shared" si="27"/>
        <v>38.32</v>
      </c>
      <c r="D65" s="26">
        <v>106.11</v>
      </c>
      <c r="E65" s="28">
        <f t="shared" si="28"/>
        <v>6.75</v>
      </c>
      <c r="F65" s="28">
        <f t="shared" si="29"/>
        <v>7</v>
      </c>
      <c r="G65" s="40">
        <f t="shared" si="30"/>
        <v>-0.25</v>
      </c>
      <c r="H65" s="44">
        <f t="shared" si="31"/>
        <v>-2.210625</v>
      </c>
      <c r="I65" s="39">
        <f t="shared" si="32"/>
        <v>400</v>
      </c>
      <c r="J65" s="28">
        <f t="shared" si="33"/>
        <v>153.28</v>
      </c>
      <c r="K65" s="40">
        <f t="shared" si="34"/>
        <v>246.72</v>
      </c>
      <c r="L65" s="44">
        <f t="shared" si="35"/>
        <v>2181.6216</v>
      </c>
      <c r="M65" s="35">
        <f t="shared" si="36"/>
        <v>-2183.832225</v>
      </c>
    </row>
    <row r="66" spans="2:13" ht="15.75" thickBot="1">
      <c r="B66" s="46">
        <v>0.541666666666667</v>
      </c>
      <c r="C66" s="47">
        <f t="shared" si="27"/>
        <v>38.32</v>
      </c>
      <c r="D66" s="26">
        <v>52.14</v>
      </c>
      <c r="E66" s="28">
        <f t="shared" si="28"/>
        <v>6.75</v>
      </c>
      <c r="F66" s="28">
        <f t="shared" si="29"/>
        <v>7</v>
      </c>
      <c r="G66" s="40">
        <f t="shared" si="30"/>
        <v>-0.25</v>
      </c>
      <c r="H66" s="44">
        <f t="shared" si="31"/>
        <v>-1.08625</v>
      </c>
      <c r="I66" s="39">
        <f t="shared" si="32"/>
        <v>208.56</v>
      </c>
      <c r="J66" s="28">
        <f t="shared" si="33"/>
        <v>153.28</v>
      </c>
      <c r="K66" s="40">
        <f t="shared" si="34"/>
        <v>55.28</v>
      </c>
      <c r="L66" s="44">
        <f t="shared" si="35"/>
        <v>240.1916</v>
      </c>
      <c r="M66" s="35">
        <f t="shared" si="36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>IF(D68&lt;25,100,MIN(D68*4,400))</f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7" ref="C69:C79">$C$80</f>
        <v>42.3</v>
      </c>
      <c r="D69" s="26">
        <v>26.44</v>
      </c>
      <c r="E69" s="28">
        <f aca="true" t="shared" si="38" ref="E69:E79">$E$80</f>
        <v>6.75</v>
      </c>
      <c r="F69" s="28">
        <f aca="true" t="shared" si="39" ref="F69:F79">$F$80</f>
        <v>7</v>
      </c>
      <c r="G69" s="40">
        <f aca="true" t="shared" si="40" ref="G69:G79">E69-F69</f>
        <v>-0.25</v>
      </c>
      <c r="H69" s="44">
        <f aca="true" t="shared" si="41" ref="H69:H79">G69*D69/12</f>
        <v>-0.5508333333333334</v>
      </c>
      <c r="I69" s="39">
        <f aca="true" t="shared" si="42" ref="I69:I79">IF(D69&lt;25,100,MIN(D69*4,400))</f>
        <v>105.76</v>
      </c>
      <c r="J69" s="28">
        <f aca="true" t="shared" si="43" ref="J69:J79">$J$80</f>
        <v>169.2</v>
      </c>
      <c r="K69" s="40">
        <f aca="true" t="shared" si="44" ref="K69:K79">I69-J69</f>
        <v>-63.43999999999998</v>
      </c>
      <c r="L69" s="44">
        <f aca="true" t="shared" si="45" ref="L69:L79">K69*D69/12</f>
        <v>-139.77946666666665</v>
      </c>
      <c r="M69" s="35">
        <f aca="true" t="shared" si="46" ref="M69:M79">H69-L69</f>
        <v>139.2286333333333</v>
      </c>
    </row>
    <row r="70" spans="2:13" ht="15">
      <c r="B70" s="46">
        <v>0.552083333333333</v>
      </c>
      <c r="C70" s="47">
        <f t="shared" si="37"/>
        <v>42.3</v>
      </c>
      <c r="D70" s="26">
        <v>29.27</v>
      </c>
      <c r="E70" s="28">
        <f t="shared" si="38"/>
        <v>6.75</v>
      </c>
      <c r="F70" s="28">
        <f t="shared" si="39"/>
        <v>7</v>
      </c>
      <c r="G70" s="40">
        <f t="shared" si="40"/>
        <v>-0.25</v>
      </c>
      <c r="H70" s="44">
        <f t="shared" si="41"/>
        <v>-0.6097916666666666</v>
      </c>
      <c r="I70" s="39">
        <f t="shared" si="42"/>
        <v>117.08</v>
      </c>
      <c r="J70" s="28">
        <f t="shared" si="43"/>
        <v>169.2</v>
      </c>
      <c r="K70" s="40">
        <f t="shared" si="44"/>
        <v>-52.11999999999999</v>
      </c>
      <c r="L70" s="44">
        <f t="shared" si="45"/>
        <v>-127.12936666666666</v>
      </c>
      <c r="M70" s="35">
        <f t="shared" si="46"/>
        <v>126.51957499999999</v>
      </c>
    </row>
    <row r="71" spans="2:13" ht="15">
      <c r="B71" s="46">
        <v>0.555555555555555</v>
      </c>
      <c r="C71" s="47">
        <f t="shared" si="37"/>
        <v>42.3</v>
      </c>
      <c r="D71" s="26">
        <v>28.37</v>
      </c>
      <c r="E71" s="28">
        <f t="shared" si="38"/>
        <v>6.75</v>
      </c>
      <c r="F71" s="28">
        <f t="shared" si="39"/>
        <v>7</v>
      </c>
      <c r="G71" s="40">
        <f t="shared" si="40"/>
        <v>-0.25</v>
      </c>
      <c r="H71" s="44">
        <f t="shared" si="41"/>
        <v>-0.5910416666666667</v>
      </c>
      <c r="I71" s="39">
        <f t="shared" si="42"/>
        <v>113.48</v>
      </c>
      <c r="J71" s="28">
        <f t="shared" si="43"/>
        <v>169.2</v>
      </c>
      <c r="K71" s="40">
        <f t="shared" si="44"/>
        <v>-55.719999999999985</v>
      </c>
      <c r="L71" s="44">
        <f t="shared" si="45"/>
        <v>-131.73136666666662</v>
      </c>
      <c r="M71" s="35">
        <f t="shared" si="46"/>
        <v>131.14032499999996</v>
      </c>
    </row>
    <row r="72" spans="2:13" ht="15">
      <c r="B72" s="46">
        <v>0.559027777777777</v>
      </c>
      <c r="C72" s="47">
        <f t="shared" si="37"/>
        <v>42.3</v>
      </c>
      <c r="D72" s="26">
        <v>27.8</v>
      </c>
      <c r="E72" s="28">
        <f t="shared" si="38"/>
        <v>6.75</v>
      </c>
      <c r="F72" s="28">
        <f t="shared" si="39"/>
        <v>7</v>
      </c>
      <c r="G72" s="40">
        <f t="shared" si="40"/>
        <v>-0.25</v>
      </c>
      <c r="H72" s="44">
        <f t="shared" si="41"/>
        <v>-0.5791666666666667</v>
      </c>
      <c r="I72" s="39">
        <f t="shared" si="42"/>
        <v>111.2</v>
      </c>
      <c r="J72" s="28">
        <f t="shared" si="43"/>
        <v>169.2</v>
      </c>
      <c r="K72" s="40">
        <f t="shared" si="44"/>
        <v>-57.999999999999986</v>
      </c>
      <c r="L72" s="44">
        <f t="shared" si="45"/>
        <v>-134.36666666666665</v>
      </c>
      <c r="M72" s="35">
        <f t="shared" si="46"/>
        <v>133.78749999999997</v>
      </c>
    </row>
    <row r="73" spans="2:13" ht="15">
      <c r="B73" s="46">
        <v>0.562499999999999</v>
      </c>
      <c r="C73" s="47">
        <f t="shared" si="37"/>
        <v>42.3</v>
      </c>
      <c r="D73" s="26">
        <v>29.1</v>
      </c>
      <c r="E73" s="28">
        <f t="shared" si="38"/>
        <v>6.75</v>
      </c>
      <c r="F73" s="28">
        <f t="shared" si="39"/>
        <v>7</v>
      </c>
      <c r="G73" s="40">
        <f t="shared" si="40"/>
        <v>-0.25</v>
      </c>
      <c r="H73" s="44">
        <f t="shared" si="41"/>
        <v>-0.6062500000000001</v>
      </c>
      <c r="I73" s="39">
        <f t="shared" si="42"/>
        <v>116.4</v>
      </c>
      <c r="J73" s="28">
        <f t="shared" si="43"/>
        <v>169.2</v>
      </c>
      <c r="K73" s="40">
        <f t="shared" si="44"/>
        <v>-52.79999999999998</v>
      </c>
      <c r="L73" s="44">
        <f t="shared" si="45"/>
        <v>-128.03999999999996</v>
      </c>
      <c r="M73" s="35">
        <f t="shared" si="46"/>
        <v>127.43374999999996</v>
      </c>
    </row>
    <row r="74" spans="2:13" ht="15">
      <c r="B74" s="46">
        <v>0.565972222222222</v>
      </c>
      <c r="C74" s="47">
        <f t="shared" si="37"/>
        <v>42.3</v>
      </c>
      <c r="D74" s="26">
        <v>31.05</v>
      </c>
      <c r="E74" s="28">
        <f t="shared" si="38"/>
        <v>6.75</v>
      </c>
      <c r="F74" s="28">
        <f t="shared" si="39"/>
        <v>7</v>
      </c>
      <c r="G74" s="40">
        <f t="shared" si="40"/>
        <v>-0.25</v>
      </c>
      <c r="H74" s="44">
        <f t="shared" si="41"/>
        <v>-0.646875</v>
      </c>
      <c r="I74" s="39">
        <f t="shared" si="42"/>
        <v>124.2</v>
      </c>
      <c r="J74" s="28">
        <f t="shared" si="43"/>
        <v>169.2</v>
      </c>
      <c r="K74" s="40">
        <f t="shared" si="44"/>
        <v>-44.999999999999986</v>
      </c>
      <c r="L74" s="44">
        <f t="shared" si="45"/>
        <v>-116.43749999999996</v>
      </c>
      <c r="M74" s="35">
        <f t="shared" si="46"/>
        <v>115.79062499999996</v>
      </c>
    </row>
    <row r="75" spans="2:13" ht="15">
      <c r="B75" s="46">
        <v>0.569444444444444</v>
      </c>
      <c r="C75" s="47">
        <f t="shared" si="37"/>
        <v>42.3</v>
      </c>
      <c r="D75" s="26">
        <v>35.53</v>
      </c>
      <c r="E75" s="28">
        <f t="shared" si="38"/>
        <v>6.75</v>
      </c>
      <c r="F75" s="28">
        <f t="shared" si="39"/>
        <v>7</v>
      </c>
      <c r="G75" s="40">
        <f t="shared" si="40"/>
        <v>-0.25</v>
      </c>
      <c r="H75" s="44">
        <f t="shared" si="41"/>
        <v>-0.7402083333333334</v>
      </c>
      <c r="I75" s="39">
        <f t="shared" si="42"/>
        <v>142.12</v>
      </c>
      <c r="J75" s="28">
        <f t="shared" si="43"/>
        <v>169.2</v>
      </c>
      <c r="K75" s="40">
        <f t="shared" si="44"/>
        <v>-27.079999999999984</v>
      </c>
      <c r="L75" s="44">
        <f t="shared" si="45"/>
        <v>-80.17936666666662</v>
      </c>
      <c r="M75" s="35">
        <f t="shared" si="46"/>
        <v>79.4391583333333</v>
      </c>
    </row>
    <row r="76" spans="2:13" ht="15">
      <c r="B76" s="46">
        <v>0.572916666666666</v>
      </c>
      <c r="C76" s="47">
        <f t="shared" si="37"/>
        <v>42.3</v>
      </c>
      <c r="D76" s="26">
        <v>41.5</v>
      </c>
      <c r="E76" s="28">
        <f t="shared" si="38"/>
        <v>6.75</v>
      </c>
      <c r="F76" s="28">
        <f t="shared" si="39"/>
        <v>7</v>
      </c>
      <c r="G76" s="40">
        <f t="shared" si="40"/>
        <v>-0.25</v>
      </c>
      <c r="H76" s="44">
        <f t="shared" si="41"/>
        <v>-0.8645833333333334</v>
      </c>
      <c r="I76" s="39">
        <f t="shared" si="42"/>
        <v>166</v>
      </c>
      <c r="J76" s="28">
        <f t="shared" si="43"/>
        <v>169.2</v>
      </c>
      <c r="K76" s="40">
        <f t="shared" si="44"/>
        <v>-3.1999999999999886</v>
      </c>
      <c r="L76" s="44">
        <f t="shared" si="45"/>
        <v>-11.066666666666627</v>
      </c>
      <c r="M76" s="35">
        <f t="shared" si="46"/>
        <v>10.202083333333293</v>
      </c>
    </row>
    <row r="77" spans="2:13" ht="15">
      <c r="B77" s="46">
        <v>0.576388888888888</v>
      </c>
      <c r="C77" s="47">
        <f t="shared" si="37"/>
        <v>42.3</v>
      </c>
      <c r="D77" s="26">
        <v>48.41</v>
      </c>
      <c r="E77" s="28">
        <f t="shared" si="38"/>
        <v>6.75</v>
      </c>
      <c r="F77" s="28">
        <f t="shared" si="39"/>
        <v>7</v>
      </c>
      <c r="G77" s="40">
        <f t="shared" si="40"/>
        <v>-0.25</v>
      </c>
      <c r="H77" s="44">
        <f t="shared" si="41"/>
        <v>-1.0085416666666667</v>
      </c>
      <c r="I77" s="39">
        <f t="shared" si="42"/>
        <v>193.64</v>
      </c>
      <c r="J77" s="28">
        <f t="shared" si="43"/>
        <v>169.2</v>
      </c>
      <c r="K77" s="40">
        <f t="shared" si="44"/>
        <v>24.439999999999998</v>
      </c>
      <c r="L77" s="44">
        <f t="shared" si="45"/>
        <v>98.59503333333332</v>
      </c>
      <c r="M77" s="35">
        <f t="shared" si="46"/>
        <v>-99.60357499999999</v>
      </c>
    </row>
    <row r="78" spans="2:13" ht="15">
      <c r="B78" s="46">
        <v>0.57986111111111</v>
      </c>
      <c r="C78" s="47">
        <f t="shared" si="37"/>
        <v>42.3</v>
      </c>
      <c r="D78" s="26">
        <v>48.41</v>
      </c>
      <c r="E78" s="28">
        <f t="shared" si="38"/>
        <v>6.75</v>
      </c>
      <c r="F78" s="28">
        <f t="shared" si="39"/>
        <v>7</v>
      </c>
      <c r="G78" s="40">
        <f t="shared" si="40"/>
        <v>-0.25</v>
      </c>
      <c r="H78" s="44">
        <f t="shared" si="41"/>
        <v>-1.0085416666666667</v>
      </c>
      <c r="I78" s="39">
        <f t="shared" si="42"/>
        <v>193.64</v>
      </c>
      <c r="J78" s="28">
        <f t="shared" si="43"/>
        <v>169.2</v>
      </c>
      <c r="K78" s="40">
        <f t="shared" si="44"/>
        <v>24.439999999999998</v>
      </c>
      <c r="L78" s="44">
        <f t="shared" si="45"/>
        <v>98.59503333333332</v>
      </c>
      <c r="M78" s="35">
        <f t="shared" si="46"/>
        <v>-99.60357499999999</v>
      </c>
    </row>
    <row r="79" spans="2:13" ht="15.75" thickBot="1">
      <c r="B79" s="46">
        <v>0.583333333333332</v>
      </c>
      <c r="C79" s="47">
        <f t="shared" si="37"/>
        <v>42.3</v>
      </c>
      <c r="D79" s="26">
        <v>45.08</v>
      </c>
      <c r="E79" s="28">
        <f t="shared" si="38"/>
        <v>6.75</v>
      </c>
      <c r="F79" s="28">
        <f t="shared" si="39"/>
        <v>7</v>
      </c>
      <c r="G79" s="40">
        <f t="shared" si="40"/>
        <v>-0.25</v>
      </c>
      <c r="H79" s="44">
        <f t="shared" si="41"/>
        <v>-0.9391666666666666</v>
      </c>
      <c r="I79" s="39">
        <f t="shared" si="42"/>
        <v>180.32</v>
      </c>
      <c r="J79" s="28">
        <f t="shared" si="43"/>
        <v>169.2</v>
      </c>
      <c r="K79" s="40">
        <f t="shared" si="44"/>
        <v>11.120000000000005</v>
      </c>
      <c r="L79" s="44">
        <f t="shared" si="45"/>
        <v>41.774133333333346</v>
      </c>
      <c r="M79" s="35">
        <f t="shared" si="46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>IF(D81&lt;25,100,MIN(D81*4,400))</f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7" ref="C82:C92">$C$93</f>
        <v>47.69</v>
      </c>
      <c r="D82" s="26">
        <v>40</v>
      </c>
      <c r="E82" s="28">
        <f aca="true" t="shared" si="48" ref="E82:E92">$E$93</f>
        <v>6.75</v>
      </c>
      <c r="F82" s="28">
        <f aca="true" t="shared" si="49" ref="F82:F92">$F$93</f>
        <v>7</v>
      </c>
      <c r="G82" s="40">
        <f aca="true" t="shared" si="50" ref="G82:G92">E82-F82</f>
        <v>-0.25</v>
      </c>
      <c r="H82" s="44">
        <f aca="true" t="shared" si="51" ref="H82:H92">G82*D82/12</f>
        <v>-0.8333333333333334</v>
      </c>
      <c r="I82" s="39">
        <f aca="true" t="shared" si="52" ref="I82:I92">IF(D82&lt;25,100,MIN(D82*4,400))</f>
        <v>160</v>
      </c>
      <c r="J82" s="28">
        <f aca="true" t="shared" si="53" ref="J82:J92">$J$93</f>
        <v>190.76</v>
      </c>
      <c r="K82" s="40">
        <f aca="true" t="shared" si="54" ref="K82:K92">I82-J82</f>
        <v>-30.75999999999999</v>
      </c>
      <c r="L82" s="44">
        <f aca="true" t="shared" si="55" ref="L82:L92">K82*D82/12</f>
        <v>-102.5333333333333</v>
      </c>
      <c r="M82" s="35">
        <f aca="true" t="shared" si="56" ref="M82:M92">H82-L82</f>
        <v>101.69999999999997</v>
      </c>
    </row>
    <row r="83" spans="2:13" ht="15">
      <c r="B83" s="46">
        <v>0.59375</v>
      </c>
      <c r="C83" s="47">
        <f t="shared" si="47"/>
        <v>47.69</v>
      </c>
      <c r="D83" s="26">
        <v>57.57</v>
      </c>
      <c r="E83" s="28">
        <f t="shared" si="48"/>
        <v>6.75</v>
      </c>
      <c r="F83" s="28">
        <f t="shared" si="49"/>
        <v>7</v>
      </c>
      <c r="G83" s="40">
        <f t="shared" si="50"/>
        <v>-0.25</v>
      </c>
      <c r="H83" s="44">
        <f t="shared" si="51"/>
        <v>-1.199375</v>
      </c>
      <c r="I83" s="39">
        <f t="shared" si="52"/>
        <v>230.28</v>
      </c>
      <c r="J83" s="28">
        <f t="shared" si="53"/>
        <v>190.76</v>
      </c>
      <c r="K83" s="40">
        <f t="shared" si="54"/>
        <v>39.52000000000001</v>
      </c>
      <c r="L83" s="44">
        <f t="shared" si="55"/>
        <v>189.59720000000004</v>
      </c>
      <c r="M83" s="35">
        <f t="shared" si="56"/>
        <v>-190.79657500000005</v>
      </c>
    </row>
    <row r="84" spans="2:13" ht="15">
      <c r="B84" s="46">
        <v>0.597222222222222</v>
      </c>
      <c r="C84" s="47">
        <f t="shared" si="47"/>
        <v>47.69</v>
      </c>
      <c r="D84" s="26">
        <v>46.1</v>
      </c>
      <c r="E84" s="28">
        <f t="shared" si="48"/>
        <v>6.75</v>
      </c>
      <c r="F84" s="28">
        <f t="shared" si="49"/>
        <v>7</v>
      </c>
      <c r="G84" s="40">
        <f t="shared" si="50"/>
        <v>-0.25</v>
      </c>
      <c r="H84" s="44">
        <f t="shared" si="51"/>
        <v>-0.9604166666666667</v>
      </c>
      <c r="I84" s="39">
        <f t="shared" si="52"/>
        <v>184.4</v>
      </c>
      <c r="J84" s="28">
        <f t="shared" si="53"/>
        <v>190.76</v>
      </c>
      <c r="K84" s="40">
        <f t="shared" si="54"/>
        <v>-6.359999999999985</v>
      </c>
      <c r="L84" s="44">
        <f t="shared" si="55"/>
        <v>-24.432999999999947</v>
      </c>
      <c r="M84" s="35">
        <f t="shared" si="56"/>
        <v>23.47258333333328</v>
      </c>
    </row>
    <row r="85" spans="2:13" ht="15">
      <c r="B85" s="46">
        <v>0.600694444444444</v>
      </c>
      <c r="C85" s="47">
        <f t="shared" si="47"/>
        <v>47.69</v>
      </c>
      <c r="D85" s="26">
        <v>42.46</v>
      </c>
      <c r="E85" s="28">
        <f t="shared" si="48"/>
        <v>6.75</v>
      </c>
      <c r="F85" s="28">
        <f t="shared" si="49"/>
        <v>7</v>
      </c>
      <c r="G85" s="40">
        <f t="shared" si="50"/>
        <v>-0.25</v>
      </c>
      <c r="H85" s="44">
        <f t="shared" si="51"/>
        <v>-0.8845833333333334</v>
      </c>
      <c r="I85" s="39">
        <f t="shared" si="52"/>
        <v>169.84</v>
      </c>
      <c r="J85" s="28">
        <f t="shared" si="53"/>
        <v>190.76</v>
      </c>
      <c r="K85" s="40">
        <f t="shared" si="54"/>
        <v>-20.919999999999987</v>
      </c>
      <c r="L85" s="44">
        <f t="shared" si="55"/>
        <v>-74.0219333333333</v>
      </c>
      <c r="M85" s="35">
        <f t="shared" si="56"/>
        <v>73.13734999999996</v>
      </c>
    </row>
    <row r="86" spans="2:13" ht="15">
      <c r="B86" s="46">
        <v>0.604166666666667</v>
      </c>
      <c r="C86" s="47">
        <f t="shared" si="47"/>
        <v>47.69</v>
      </c>
      <c r="D86" s="26">
        <v>36.05</v>
      </c>
      <c r="E86" s="28">
        <f t="shared" si="48"/>
        <v>6.75</v>
      </c>
      <c r="F86" s="28">
        <f t="shared" si="49"/>
        <v>7</v>
      </c>
      <c r="G86" s="40">
        <f t="shared" si="50"/>
        <v>-0.25</v>
      </c>
      <c r="H86" s="44">
        <f t="shared" si="51"/>
        <v>-0.7510416666666666</v>
      </c>
      <c r="I86" s="39">
        <f t="shared" si="52"/>
        <v>144.2</v>
      </c>
      <c r="J86" s="28">
        <f t="shared" si="53"/>
        <v>190.76</v>
      </c>
      <c r="K86" s="40">
        <f t="shared" si="54"/>
        <v>-46.56</v>
      </c>
      <c r="L86" s="44">
        <f t="shared" si="55"/>
        <v>-139.874</v>
      </c>
      <c r="M86" s="35">
        <f t="shared" si="56"/>
        <v>139.12295833333332</v>
      </c>
    </row>
    <row r="87" spans="2:13" ht="15">
      <c r="B87" s="46">
        <v>0.607638888888889</v>
      </c>
      <c r="C87" s="47">
        <f t="shared" si="47"/>
        <v>47.69</v>
      </c>
      <c r="D87" s="26">
        <v>35.4</v>
      </c>
      <c r="E87" s="28">
        <f t="shared" si="48"/>
        <v>6.75</v>
      </c>
      <c r="F87" s="28">
        <f t="shared" si="49"/>
        <v>7</v>
      </c>
      <c r="G87" s="40">
        <f t="shared" si="50"/>
        <v>-0.25</v>
      </c>
      <c r="H87" s="44">
        <f t="shared" si="51"/>
        <v>-0.7374999999999999</v>
      </c>
      <c r="I87" s="39">
        <f t="shared" si="52"/>
        <v>141.6</v>
      </c>
      <c r="J87" s="28">
        <f t="shared" si="53"/>
        <v>190.76</v>
      </c>
      <c r="K87" s="40">
        <f t="shared" si="54"/>
        <v>-49.16</v>
      </c>
      <c r="L87" s="44">
        <f t="shared" si="55"/>
        <v>-145.022</v>
      </c>
      <c r="M87" s="35">
        <f t="shared" si="56"/>
        <v>144.28449999999998</v>
      </c>
    </row>
    <row r="88" spans="2:13" ht="15">
      <c r="B88" s="46">
        <v>0.611111111111111</v>
      </c>
      <c r="C88" s="47">
        <f t="shared" si="47"/>
        <v>47.69</v>
      </c>
      <c r="D88" s="26">
        <v>30.22</v>
      </c>
      <c r="E88" s="28">
        <f t="shared" si="48"/>
        <v>6.75</v>
      </c>
      <c r="F88" s="28">
        <f t="shared" si="49"/>
        <v>7</v>
      </c>
      <c r="G88" s="40">
        <f t="shared" si="50"/>
        <v>-0.25</v>
      </c>
      <c r="H88" s="44">
        <f t="shared" si="51"/>
        <v>-0.6295833333333333</v>
      </c>
      <c r="I88" s="39">
        <f t="shared" si="52"/>
        <v>120.88</v>
      </c>
      <c r="J88" s="28">
        <f t="shared" si="53"/>
        <v>190.76</v>
      </c>
      <c r="K88" s="40">
        <f t="shared" si="54"/>
        <v>-69.88</v>
      </c>
      <c r="L88" s="44">
        <f t="shared" si="55"/>
        <v>-175.98113333333333</v>
      </c>
      <c r="M88" s="35">
        <f t="shared" si="56"/>
        <v>175.35155</v>
      </c>
    </row>
    <row r="89" spans="2:13" ht="15">
      <c r="B89" s="46">
        <v>0.614583333333333</v>
      </c>
      <c r="C89" s="47">
        <f t="shared" si="47"/>
        <v>47.69</v>
      </c>
      <c r="D89" s="26">
        <v>33.89</v>
      </c>
      <c r="E89" s="28">
        <f t="shared" si="48"/>
        <v>6.75</v>
      </c>
      <c r="F89" s="28">
        <f t="shared" si="49"/>
        <v>7</v>
      </c>
      <c r="G89" s="40">
        <f t="shared" si="50"/>
        <v>-0.25</v>
      </c>
      <c r="H89" s="44">
        <f t="shared" si="51"/>
        <v>-0.7060416666666667</v>
      </c>
      <c r="I89" s="39">
        <f t="shared" si="52"/>
        <v>135.56</v>
      </c>
      <c r="J89" s="28">
        <f t="shared" si="53"/>
        <v>190.76</v>
      </c>
      <c r="K89" s="40">
        <f t="shared" si="54"/>
        <v>-55.19999999999999</v>
      </c>
      <c r="L89" s="44">
        <f t="shared" si="55"/>
        <v>-155.89399999999998</v>
      </c>
      <c r="M89" s="35">
        <f t="shared" si="56"/>
        <v>155.1879583333333</v>
      </c>
    </row>
    <row r="90" spans="2:13" ht="15">
      <c r="B90" s="46">
        <v>0.618055555555555</v>
      </c>
      <c r="C90" s="47">
        <f t="shared" si="47"/>
        <v>47.69</v>
      </c>
      <c r="D90" s="26">
        <v>33.89</v>
      </c>
      <c r="E90" s="28">
        <f t="shared" si="48"/>
        <v>6.75</v>
      </c>
      <c r="F90" s="28">
        <f t="shared" si="49"/>
        <v>7</v>
      </c>
      <c r="G90" s="40">
        <f t="shared" si="50"/>
        <v>-0.25</v>
      </c>
      <c r="H90" s="44">
        <f t="shared" si="51"/>
        <v>-0.7060416666666667</v>
      </c>
      <c r="I90" s="39">
        <f t="shared" si="52"/>
        <v>135.56</v>
      </c>
      <c r="J90" s="28">
        <f t="shared" si="53"/>
        <v>190.76</v>
      </c>
      <c r="K90" s="40">
        <f t="shared" si="54"/>
        <v>-55.19999999999999</v>
      </c>
      <c r="L90" s="44">
        <f t="shared" si="55"/>
        <v>-155.89399999999998</v>
      </c>
      <c r="M90" s="35">
        <f t="shared" si="56"/>
        <v>155.1879583333333</v>
      </c>
    </row>
    <row r="91" spans="2:13" ht="15">
      <c r="B91" s="46">
        <v>0.621527777777778</v>
      </c>
      <c r="C91" s="47">
        <f t="shared" si="47"/>
        <v>47.69</v>
      </c>
      <c r="D91" s="26">
        <v>48.18</v>
      </c>
      <c r="E91" s="28">
        <f t="shared" si="48"/>
        <v>6.75</v>
      </c>
      <c r="F91" s="28">
        <f t="shared" si="49"/>
        <v>7</v>
      </c>
      <c r="G91" s="40">
        <f t="shared" si="50"/>
        <v>-0.25</v>
      </c>
      <c r="H91" s="44">
        <f t="shared" si="51"/>
        <v>-1.00375</v>
      </c>
      <c r="I91" s="39">
        <f t="shared" si="52"/>
        <v>192.72</v>
      </c>
      <c r="J91" s="28">
        <f t="shared" si="53"/>
        <v>190.76</v>
      </c>
      <c r="K91" s="40">
        <f t="shared" si="54"/>
        <v>1.960000000000008</v>
      </c>
      <c r="L91" s="44">
        <f t="shared" si="55"/>
        <v>7.869400000000032</v>
      </c>
      <c r="M91" s="35">
        <f t="shared" si="56"/>
        <v>-8.873150000000031</v>
      </c>
    </row>
    <row r="92" spans="2:13" ht="15.75" thickBot="1">
      <c r="B92" s="46">
        <v>0.625</v>
      </c>
      <c r="C92" s="47">
        <f t="shared" si="47"/>
        <v>47.69</v>
      </c>
      <c r="D92" s="26">
        <v>60.6</v>
      </c>
      <c r="E92" s="28">
        <f t="shared" si="48"/>
        <v>6.75</v>
      </c>
      <c r="F92" s="28">
        <f t="shared" si="49"/>
        <v>7</v>
      </c>
      <c r="G92" s="40">
        <f t="shared" si="50"/>
        <v>-0.25</v>
      </c>
      <c r="H92" s="44">
        <f t="shared" si="51"/>
        <v>-1.2625</v>
      </c>
      <c r="I92" s="39">
        <f t="shared" si="52"/>
        <v>242.4</v>
      </c>
      <c r="J92" s="28">
        <f t="shared" si="53"/>
        <v>190.76</v>
      </c>
      <c r="K92" s="40">
        <f t="shared" si="54"/>
        <v>51.640000000000015</v>
      </c>
      <c r="L92" s="44">
        <f t="shared" si="55"/>
        <v>260.7820000000001</v>
      </c>
      <c r="M92" s="35">
        <f t="shared" si="56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8">
        <f>IF(D94&lt;25,100,MIN(D94*4,400))</f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7" ref="C95:C105">$C$106</f>
        <v>50.95</v>
      </c>
      <c r="D95" s="26">
        <v>63.64</v>
      </c>
      <c r="E95" s="28">
        <f aca="true" t="shared" si="58" ref="E95:E105">$E$106</f>
        <v>6.75</v>
      </c>
      <c r="F95" s="28">
        <f aca="true" t="shared" si="59" ref="F95:F105">$F$106</f>
        <v>7</v>
      </c>
      <c r="G95" s="40">
        <f aca="true" t="shared" si="60" ref="G95:G105">E95-F95</f>
        <v>-0.25</v>
      </c>
      <c r="H95" s="44">
        <f aca="true" t="shared" si="61" ref="H95:H105">G95*D95/12</f>
        <v>-1.3258333333333334</v>
      </c>
      <c r="I95" s="39">
        <f aca="true" t="shared" si="62" ref="I95:I105">IF(D95&lt;25,100,MIN(D95*4,400))</f>
        <v>254.56</v>
      </c>
      <c r="J95" s="28">
        <f aca="true" t="shared" si="63" ref="J95:J105">$J$106</f>
        <v>203.8</v>
      </c>
      <c r="K95" s="40">
        <f aca="true" t="shared" si="64" ref="K95:K105">I95-J95</f>
        <v>50.75999999999999</v>
      </c>
      <c r="L95" s="44">
        <f aca="true" t="shared" si="65" ref="L95:L105">K95*D95/12</f>
        <v>269.19719999999995</v>
      </c>
      <c r="M95" s="35">
        <f aca="true" t="shared" si="66" ref="M95:M105">H95-L95</f>
        <v>-270.5230333333333</v>
      </c>
    </row>
    <row r="96" spans="2:13" ht="15">
      <c r="B96" s="46">
        <v>0.635416666666665</v>
      </c>
      <c r="C96" s="47">
        <f t="shared" si="57"/>
        <v>50.95</v>
      </c>
      <c r="D96" s="26">
        <v>63.64</v>
      </c>
      <c r="E96" s="28">
        <f t="shared" si="58"/>
        <v>6.75</v>
      </c>
      <c r="F96" s="28">
        <f t="shared" si="59"/>
        <v>7</v>
      </c>
      <c r="G96" s="40">
        <f t="shared" si="60"/>
        <v>-0.25</v>
      </c>
      <c r="H96" s="44">
        <f t="shared" si="61"/>
        <v>-1.3258333333333334</v>
      </c>
      <c r="I96" s="39">
        <f t="shared" si="62"/>
        <v>254.56</v>
      </c>
      <c r="J96" s="28">
        <f t="shared" si="63"/>
        <v>203.8</v>
      </c>
      <c r="K96" s="40">
        <f t="shared" si="64"/>
        <v>50.75999999999999</v>
      </c>
      <c r="L96" s="44">
        <f t="shared" si="65"/>
        <v>269.19719999999995</v>
      </c>
      <c r="M96" s="35">
        <f t="shared" si="66"/>
        <v>-270.5230333333333</v>
      </c>
    </row>
    <row r="97" spans="2:13" ht="15">
      <c r="B97" s="46">
        <v>0.638888888888887</v>
      </c>
      <c r="C97" s="47">
        <f t="shared" si="57"/>
        <v>50.95</v>
      </c>
      <c r="D97" s="26">
        <v>35</v>
      </c>
      <c r="E97" s="28">
        <f t="shared" si="58"/>
        <v>6.75</v>
      </c>
      <c r="F97" s="28">
        <f t="shared" si="59"/>
        <v>7</v>
      </c>
      <c r="G97" s="40">
        <f t="shared" si="60"/>
        <v>-0.25</v>
      </c>
      <c r="H97" s="44">
        <f t="shared" si="61"/>
        <v>-0.7291666666666666</v>
      </c>
      <c r="I97" s="39">
        <f t="shared" si="62"/>
        <v>140</v>
      </c>
      <c r="J97" s="28">
        <f t="shared" si="63"/>
        <v>203.8</v>
      </c>
      <c r="K97" s="40">
        <f t="shared" si="64"/>
        <v>-63.80000000000001</v>
      </c>
      <c r="L97" s="44">
        <f t="shared" si="65"/>
        <v>-186.08333333333337</v>
      </c>
      <c r="M97" s="35">
        <f t="shared" si="66"/>
        <v>185.3541666666667</v>
      </c>
    </row>
    <row r="98" spans="2:13" ht="15">
      <c r="B98" s="46">
        <v>0.642361111111109</v>
      </c>
      <c r="C98" s="47">
        <f t="shared" si="57"/>
        <v>50.95</v>
      </c>
      <c r="D98" s="26">
        <v>37.41</v>
      </c>
      <c r="E98" s="28">
        <f t="shared" si="58"/>
        <v>6.75</v>
      </c>
      <c r="F98" s="28">
        <f t="shared" si="59"/>
        <v>7</v>
      </c>
      <c r="G98" s="40">
        <f t="shared" si="60"/>
        <v>-0.25</v>
      </c>
      <c r="H98" s="44">
        <f t="shared" si="61"/>
        <v>-0.7793749999999999</v>
      </c>
      <c r="I98" s="39">
        <f t="shared" si="62"/>
        <v>149.64</v>
      </c>
      <c r="J98" s="28">
        <f t="shared" si="63"/>
        <v>203.8</v>
      </c>
      <c r="K98" s="40">
        <f t="shared" si="64"/>
        <v>-54.160000000000025</v>
      </c>
      <c r="L98" s="44">
        <f t="shared" si="65"/>
        <v>-168.84380000000007</v>
      </c>
      <c r="M98" s="35">
        <f t="shared" si="66"/>
        <v>168.06442500000009</v>
      </c>
    </row>
    <row r="99" spans="2:13" ht="15">
      <c r="B99" s="46">
        <v>0.645833333333331</v>
      </c>
      <c r="C99" s="47">
        <f t="shared" si="57"/>
        <v>50.95</v>
      </c>
      <c r="D99" s="26">
        <v>55.56</v>
      </c>
      <c r="E99" s="28">
        <f t="shared" si="58"/>
        <v>6.75</v>
      </c>
      <c r="F99" s="28">
        <f t="shared" si="59"/>
        <v>7</v>
      </c>
      <c r="G99" s="40">
        <f t="shared" si="60"/>
        <v>-0.25</v>
      </c>
      <c r="H99" s="44">
        <f t="shared" si="61"/>
        <v>-1.1575</v>
      </c>
      <c r="I99" s="39">
        <f t="shared" si="62"/>
        <v>222.24</v>
      </c>
      <c r="J99" s="28">
        <f t="shared" si="63"/>
        <v>203.8</v>
      </c>
      <c r="K99" s="40">
        <f t="shared" si="64"/>
        <v>18.439999999999998</v>
      </c>
      <c r="L99" s="44">
        <f t="shared" si="65"/>
        <v>85.3772</v>
      </c>
      <c r="M99" s="35">
        <f t="shared" si="66"/>
        <v>-86.5347</v>
      </c>
    </row>
    <row r="100" spans="2:13" ht="15">
      <c r="B100" s="46">
        <v>0.649305555555553</v>
      </c>
      <c r="C100" s="47">
        <f t="shared" si="57"/>
        <v>50.95</v>
      </c>
      <c r="D100" s="26">
        <v>55.56</v>
      </c>
      <c r="E100" s="28">
        <f t="shared" si="58"/>
        <v>6.75</v>
      </c>
      <c r="F100" s="28">
        <f t="shared" si="59"/>
        <v>7</v>
      </c>
      <c r="G100" s="40">
        <f t="shared" si="60"/>
        <v>-0.25</v>
      </c>
      <c r="H100" s="44">
        <f t="shared" si="61"/>
        <v>-1.1575</v>
      </c>
      <c r="I100" s="39">
        <f t="shared" si="62"/>
        <v>222.24</v>
      </c>
      <c r="J100" s="28">
        <f t="shared" si="63"/>
        <v>203.8</v>
      </c>
      <c r="K100" s="40">
        <f t="shared" si="64"/>
        <v>18.439999999999998</v>
      </c>
      <c r="L100" s="44">
        <f t="shared" si="65"/>
        <v>85.3772</v>
      </c>
      <c r="M100" s="35">
        <f t="shared" si="66"/>
        <v>-86.5347</v>
      </c>
    </row>
    <row r="101" spans="2:13" ht="15">
      <c r="B101" s="46">
        <v>0.652777777777775</v>
      </c>
      <c r="C101" s="47">
        <f t="shared" si="57"/>
        <v>50.95</v>
      </c>
      <c r="D101" s="26">
        <v>46.93</v>
      </c>
      <c r="E101" s="28">
        <f t="shared" si="58"/>
        <v>6.75</v>
      </c>
      <c r="F101" s="28">
        <f t="shared" si="59"/>
        <v>7</v>
      </c>
      <c r="G101" s="40">
        <f t="shared" si="60"/>
        <v>-0.25</v>
      </c>
      <c r="H101" s="44">
        <f t="shared" si="61"/>
        <v>-0.9777083333333333</v>
      </c>
      <c r="I101" s="39">
        <f t="shared" si="62"/>
        <v>187.72</v>
      </c>
      <c r="J101" s="28">
        <f t="shared" si="63"/>
        <v>203.8</v>
      </c>
      <c r="K101" s="40">
        <f t="shared" si="64"/>
        <v>-16.080000000000013</v>
      </c>
      <c r="L101" s="44">
        <f t="shared" si="65"/>
        <v>-62.88620000000005</v>
      </c>
      <c r="M101" s="35">
        <f t="shared" si="66"/>
        <v>61.90849166666672</v>
      </c>
    </row>
    <row r="102" spans="2:13" ht="15">
      <c r="B102" s="46">
        <v>0.656249999999997</v>
      </c>
      <c r="C102" s="47">
        <f t="shared" si="57"/>
        <v>50.95</v>
      </c>
      <c r="D102" s="26">
        <v>77.28</v>
      </c>
      <c r="E102" s="28">
        <f t="shared" si="58"/>
        <v>6.75</v>
      </c>
      <c r="F102" s="28">
        <f t="shared" si="59"/>
        <v>7</v>
      </c>
      <c r="G102" s="40">
        <f t="shared" si="60"/>
        <v>-0.25</v>
      </c>
      <c r="H102" s="44">
        <f t="shared" si="61"/>
        <v>-1.61</v>
      </c>
      <c r="I102" s="39">
        <f t="shared" si="62"/>
        <v>309.12</v>
      </c>
      <c r="J102" s="28">
        <f t="shared" si="63"/>
        <v>203.8</v>
      </c>
      <c r="K102" s="40">
        <f t="shared" si="64"/>
        <v>105.32</v>
      </c>
      <c r="L102" s="44">
        <f t="shared" si="65"/>
        <v>678.2607999999999</v>
      </c>
      <c r="M102" s="35">
        <f t="shared" si="66"/>
        <v>-679.8707999999999</v>
      </c>
    </row>
    <row r="103" spans="2:13" ht="15">
      <c r="B103" s="46">
        <v>0.659722222222219</v>
      </c>
      <c r="C103" s="47">
        <f t="shared" si="57"/>
        <v>50.95</v>
      </c>
      <c r="D103" s="26">
        <v>77.28</v>
      </c>
      <c r="E103" s="28">
        <f t="shared" si="58"/>
        <v>6.75</v>
      </c>
      <c r="F103" s="28">
        <f t="shared" si="59"/>
        <v>7</v>
      </c>
      <c r="G103" s="40">
        <f t="shared" si="60"/>
        <v>-0.25</v>
      </c>
      <c r="H103" s="44">
        <f t="shared" si="61"/>
        <v>-1.61</v>
      </c>
      <c r="I103" s="39">
        <f t="shared" si="62"/>
        <v>309.12</v>
      </c>
      <c r="J103" s="28">
        <f t="shared" si="63"/>
        <v>203.8</v>
      </c>
      <c r="K103" s="40">
        <f t="shared" si="64"/>
        <v>105.32</v>
      </c>
      <c r="L103" s="44">
        <f t="shared" si="65"/>
        <v>678.2607999999999</v>
      </c>
      <c r="M103" s="35">
        <f t="shared" si="66"/>
        <v>-679.8707999999999</v>
      </c>
    </row>
    <row r="104" spans="2:13" ht="15">
      <c r="B104" s="46">
        <v>0.663194444444441</v>
      </c>
      <c r="C104" s="47">
        <f t="shared" si="57"/>
        <v>50.95</v>
      </c>
      <c r="D104" s="26">
        <v>59.15</v>
      </c>
      <c r="E104" s="28">
        <f t="shared" si="58"/>
        <v>6.75</v>
      </c>
      <c r="F104" s="28">
        <f t="shared" si="59"/>
        <v>7</v>
      </c>
      <c r="G104" s="40">
        <f t="shared" si="60"/>
        <v>-0.25</v>
      </c>
      <c r="H104" s="44">
        <f t="shared" si="61"/>
        <v>-1.2322916666666666</v>
      </c>
      <c r="I104" s="39">
        <f t="shared" si="62"/>
        <v>236.6</v>
      </c>
      <c r="J104" s="28">
        <f t="shared" si="63"/>
        <v>203.8</v>
      </c>
      <c r="K104" s="40">
        <f t="shared" si="64"/>
        <v>32.79999999999998</v>
      </c>
      <c r="L104" s="44">
        <f t="shared" si="65"/>
        <v>161.6766666666666</v>
      </c>
      <c r="M104" s="35">
        <f t="shared" si="66"/>
        <v>-162.90895833333326</v>
      </c>
    </row>
    <row r="105" spans="2:13" ht="15.75" thickBot="1">
      <c r="B105" s="46">
        <v>0.666666666666663</v>
      </c>
      <c r="C105" s="47">
        <f t="shared" si="57"/>
        <v>50.95</v>
      </c>
      <c r="D105" s="26">
        <v>59.15</v>
      </c>
      <c r="E105" s="28">
        <f t="shared" si="58"/>
        <v>6.75</v>
      </c>
      <c r="F105" s="28">
        <f t="shared" si="59"/>
        <v>7</v>
      </c>
      <c r="G105" s="40">
        <f t="shared" si="60"/>
        <v>-0.25</v>
      </c>
      <c r="H105" s="44">
        <f t="shared" si="61"/>
        <v>-1.2322916666666666</v>
      </c>
      <c r="I105" s="39">
        <f t="shared" si="62"/>
        <v>236.6</v>
      </c>
      <c r="J105" s="28">
        <f t="shared" si="63"/>
        <v>203.8</v>
      </c>
      <c r="K105" s="40">
        <f t="shared" si="64"/>
        <v>32.79999999999998</v>
      </c>
      <c r="L105" s="44">
        <f t="shared" si="65"/>
        <v>161.6766666666666</v>
      </c>
      <c r="M105" s="35">
        <f t="shared" si="66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44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7" ref="C114:C119">M11</f>
        <v>-770.2087944444437</v>
      </c>
      <c r="D114" s="60">
        <f>M41</f>
        <v>-1238.8868499999999</v>
      </c>
      <c r="E114" s="60">
        <f aca="true" t="shared" si="68" ref="E114:E119">C114-D114</f>
        <v>468.67805555555617</v>
      </c>
    </row>
    <row r="115" spans="2:5" ht="15">
      <c r="B115" s="10">
        <v>0.5</v>
      </c>
      <c r="C115" s="11">
        <f t="shared" si="67"/>
        <v>831.2397055555557</v>
      </c>
      <c r="D115" s="60">
        <f>M54</f>
        <v>789.5285833333334</v>
      </c>
      <c r="E115" s="60">
        <f t="shared" si="68"/>
        <v>41.71112222222234</v>
      </c>
    </row>
    <row r="116" spans="2:5" ht="15">
      <c r="B116" s="10">
        <v>0.541666666666667</v>
      </c>
      <c r="C116" s="11">
        <f t="shared" si="67"/>
        <v>-832.7699611111118</v>
      </c>
      <c r="D116" s="60">
        <f>M67</f>
        <v>-3123.308425</v>
      </c>
      <c r="E116" s="60">
        <f t="shared" si="68"/>
        <v>2290.538463888888</v>
      </c>
    </row>
    <row r="117" spans="2:5" ht="15">
      <c r="B117" s="10">
        <v>0.583333333333333</v>
      </c>
      <c r="C117" s="11">
        <f t="shared" si="67"/>
        <v>1006.9443222222228</v>
      </c>
      <c r="D117" s="60">
        <f>M80</f>
        <v>745.6278999999996</v>
      </c>
      <c r="E117" s="60">
        <f t="shared" si="68"/>
        <v>261.3164222222232</v>
      </c>
    </row>
    <row r="118" spans="2:5" ht="15">
      <c r="B118" s="10">
        <v>0.625</v>
      </c>
      <c r="C118" s="11">
        <f t="shared" si="67"/>
        <v>1022.5829055555554</v>
      </c>
      <c r="D118" s="60">
        <f>M93</f>
        <v>665.5199833333329</v>
      </c>
      <c r="E118" s="60">
        <f t="shared" si="68"/>
        <v>357.0629222222225</v>
      </c>
    </row>
    <row r="119" spans="2:5" ht="15">
      <c r="B119" s="10">
        <v>0.666666666666666</v>
      </c>
      <c r="C119" s="11">
        <f t="shared" si="67"/>
        <v>-1611.98671111111</v>
      </c>
      <c r="D119" s="60">
        <f>M106</f>
        <v>-2254.8709333333327</v>
      </c>
      <c r="E119" s="60">
        <f t="shared" si="68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-4416.389741666667</v>
      </c>
      <c r="E120" s="21">
        <f>SUM(E114:E119)</f>
        <v>4062.1912083333345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45</v>
      </c>
      <c r="C1" t="s">
        <v>46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2014-03-11T21:14:54Z</dcterms:created>
  <dcterms:modified xsi:type="dcterms:W3CDTF">2017-09-21T18:09:49Z</dcterms:modified>
  <cp:category/>
  <cp:version/>
  <cp:contentType/>
  <cp:contentStatus/>
</cp:coreProperties>
</file>